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01 - Stavební práce" sheetId="2" r:id="rId2"/>
    <sheet name="02 - Silnoproud" sheetId="3" r:id="rId3"/>
    <sheet name="03 - Slaboproud" sheetId="4" r:id="rId4"/>
    <sheet name="VRN - Vedlejší rozpočtové..." sheetId="5" r:id="rId5"/>
  </sheets>
  <definedNames>
    <definedName name="_xlnm.Print_Area" localSheetId="0">'Rekapitulace stavby'!$D$4:$AO$76,'Rekapitulace stavby'!$C$82:$AQ$99</definedName>
    <definedName name="_xlnm.Print_Titles" localSheetId="0">'Rekapitulace stavby'!$92:$92</definedName>
    <definedName name="_xlnm._FilterDatabase" localSheetId="1" hidden="1">'01 - Stavební práce'!$C$127:$K$328</definedName>
    <definedName name="_xlnm.Print_Area" localSheetId="1">'01 - Stavební práce'!$C$4:$J$76,'01 - Stavební práce'!$C$82:$J$109,'01 - Stavební práce'!$C$115:$K$328</definedName>
    <definedName name="_xlnm.Print_Titles" localSheetId="1">'01 - Stavební práce'!$127:$127</definedName>
    <definedName name="_xlnm._FilterDatabase" localSheetId="2" hidden="1">'02 - Silnoproud'!$C$130:$K$264</definedName>
    <definedName name="_xlnm.Print_Area" localSheetId="2">'02 - Silnoproud'!$C$4:$J$76,'02 - Silnoproud'!$C$82:$J$112,'02 - Silnoproud'!$C$118:$K$264</definedName>
    <definedName name="_xlnm.Print_Titles" localSheetId="2">'02 - Silnoproud'!$130:$130</definedName>
    <definedName name="_xlnm._FilterDatabase" localSheetId="3" hidden="1">'03 - Slaboproud'!$C$129:$K$200</definedName>
    <definedName name="_xlnm.Print_Area" localSheetId="3">'03 - Slaboproud'!$C$4:$J$76,'03 - Slaboproud'!$C$82:$J$111,'03 - Slaboproud'!$C$117:$K$200</definedName>
    <definedName name="_xlnm.Print_Titles" localSheetId="3">'03 - Slaboproud'!$129:$129</definedName>
    <definedName name="_xlnm._FilterDatabase" localSheetId="4" hidden="1">'VRN - Vedlejší rozpočtové...'!$C$119:$K$130</definedName>
    <definedName name="_xlnm.Print_Area" localSheetId="4">'VRN - Vedlejší rozpočtové...'!$C$4:$J$76,'VRN - Vedlejší rozpočtové...'!$C$82:$J$101,'VRN - Vedlejší rozpočtové...'!$C$107:$K$130</definedName>
    <definedName name="_xlnm.Print_Titles" localSheetId="4">'VRN - Vedlejší rozpočtové...'!$119:$119</definedName>
  </definedNames>
  <calcPr/>
</workbook>
</file>

<file path=xl/calcChain.xml><?xml version="1.0" encoding="utf-8"?>
<calcChain xmlns="http://schemas.openxmlformats.org/spreadsheetml/2006/main">
  <c i="5" l="1" r="J37"/>
  <c r="J36"/>
  <c i="1" r="AY98"/>
  <c i="5" r="J35"/>
  <c i="1" r="AX98"/>
  <c i="5" r="BI129"/>
  <c r="BH129"/>
  <c r="BG129"/>
  <c r="BF129"/>
  <c r="T129"/>
  <c r="T128"/>
  <c r="R129"/>
  <c r="R128"/>
  <c r="P129"/>
  <c r="P128"/>
  <c r="BI126"/>
  <c r="BH126"/>
  <c r="BG126"/>
  <c r="BF126"/>
  <c r="T126"/>
  <c r="T125"/>
  <c r="R126"/>
  <c r="R125"/>
  <c r="P126"/>
  <c r="P125"/>
  <c r="BI123"/>
  <c r="BH123"/>
  <c r="BG123"/>
  <c r="BF123"/>
  <c r="T123"/>
  <c r="T122"/>
  <c r="T121"/>
  <c r="T120"/>
  <c r="R123"/>
  <c r="R122"/>
  <c r="R121"/>
  <c r="R120"/>
  <c r="P123"/>
  <c r="P122"/>
  <c r="P121"/>
  <c r="P120"/>
  <c i="1" r="AU98"/>
  <c i="5" r="F116"/>
  <c r="F114"/>
  <c r="E112"/>
  <c r="F91"/>
  <c r="F89"/>
  <c r="E87"/>
  <c r="J24"/>
  <c r="E24"/>
  <c r="J92"/>
  <c r="J23"/>
  <c r="J21"/>
  <c r="E21"/>
  <c r="J91"/>
  <c r="J20"/>
  <c r="J18"/>
  <c r="E18"/>
  <c r="F92"/>
  <c r="J17"/>
  <c r="J12"/>
  <c r="J114"/>
  <c r="E7"/>
  <c r="E110"/>
  <c i="4" r="J37"/>
  <c r="J36"/>
  <c i="1" r="AY97"/>
  <c i="4" r="J35"/>
  <c i="1" r="AX97"/>
  <c i="4" r="BI199"/>
  <c r="BH199"/>
  <c r="BG199"/>
  <c r="BF199"/>
  <c r="T199"/>
  <c r="R199"/>
  <c r="P199"/>
  <c r="BI197"/>
  <c r="BH197"/>
  <c r="BG197"/>
  <c r="BF197"/>
  <c r="T197"/>
  <c r="R197"/>
  <c r="P197"/>
  <c r="BI195"/>
  <c r="BH195"/>
  <c r="BG195"/>
  <c r="BF195"/>
  <c r="T195"/>
  <c r="R195"/>
  <c r="P195"/>
  <c r="BI193"/>
  <c r="BH193"/>
  <c r="BG193"/>
  <c r="BF193"/>
  <c r="T193"/>
  <c r="R193"/>
  <c r="P193"/>
  <c r="BI191"/>
  <c r="BH191"/>
  <c r="BG191"/>
  <c r="BF191"/>
  <c r="T191"/>
  <c r="R191"/>
  <c r="P191"/>
  <c r="BI189"/>
  <c r="BH189"/>
  <c r="BG189"/>
  <c r="BF189"/>
  <c r="T189"/>
  <c r="R189"/>
  <c r="P189"/>
  <c r="BI187"/>
  <c r="BH187"/>
  <c r="BG187"/>
  <c r="BF187"/>
  <c r="T187"/>
  <c r="R187"/>
  <c r="P187"/>
  <c r="BI184"/>
  <c r="BH184"/>
  <c r="BG184"/>
  <c r="BF184"/>
  <c r="T184"/>
  <c r="T183"/>
  <c r="R184"/>
  <c r="R183"/>
  <c r="P184"/>
  <c r="P183"/>
  <c r="BI181"/>
  <c r="BH181"/>
  <c r="BG181"/>
  <c r="BF181"/>
  <c r="T181"/>
  <c r="T180"/>
  <c r="R181"/>
  <c r="R180"/>
  <c r="P181"/>
  <c r="P180"/>
  <c r="BI177"/>
  <c r="BH177"/>
  <c r="BG177"/>
  <c r="BF177"/>
  <c r="T177"/>
  <c r="R177"/>
  <c r="P177"/>
  <c r="BI175"/>
  <c r="BH175"/>
  <c r="BG175"/>
  <c r="BF175"/>
  <c r="T175"/>
  <c r="R175"/>
  <c r="P175"/>
  <c r="BI172"/>
  <c r="BH172"/>
  <c r="BG172"/>
  <c r="BF172"/>
  <c r="T172"/>
  <c r="R172"/>
  <c r="P172"/>
  <c r="BI170"/>
  <c r="BH170"/>
  <c r="BG170"/>
  <c r="BF170"/>
  <c r="T170"/>
  <c r="R170"/>
  <c r="P170"/>
  <c r="BI168"/>
  <c r="BH168"/>
  <c r="BG168"/>
  <c r="BF168"/>
  <c r="T168"/>
  <c r="R168"/>
  <c r="P168"/>
  <c r="BI165"/>
  <c r="BH165"/>
  <c r="BG165"/>
  <c r="BF165"/>
  <c r="T165"/>
  <c r="R165"/>
  <c r="P165"/>
  <c r="BI163"/>
  <c r="BH163"/>
  <c r="BG163"/>
  <c r="BF163"/>
  <c r="T163"/>
  <c r="R163"/>
  <c r="P163"/>
  <c r="BI161"/>
  <c r="BH161"/>
  <c r="BG161"/>
  <c r="BF161"/>
  <c r="T161"/>
  <c r="R161"/>
  <c r="P161"/>
  <c r="BI158"/>
  <c r="BH158"/>
  <c r="BG158"/>
  <c r="BF158"/>
  <c r="T158"/>
  <c r="R158"/>
  <c r="P158"/>
  <c r="BI156"/>
  <c r="BH156"/>
  <c r="BG156"/>
  <c r="BF156"/>
  <c r="T156"/>
  <c r="R156"/>
  <c r="P156"/>
  <c r="BI153"/>
  <c r="BH153"/>
  <c r="BG153"/>
  <c r="BF153"/>
  <c r="T153"/>
  <c r="R153"/>
  <c r="P153"/>
  <c r="BI151"/>
  <c r="BH151"/>
  <c r="BG151"/>
  <c r="BF151"/>
  <c r="T151"/>
  <c r="R151"/>
  <c r="P151"/>
  <c r="BI148"/>
  <c r="BH148"/>
  <c r="BG148"/>
  <c r="BF148"/>
  <c r="T148"/>
  <c r="R148"/>
  <c r="P148"/>
  <c r="BI146"/>
  <c r="BH146"/>
  <c r="BG146"/>
  <c r="BF146"/>
  <c r="T146"/>
  <c r="R146"/>
  <c r="P146"/>
  <c r="BI143"/>
  <c r="BH143"/>
  <c r="BG143"/>
  <c r="BF143"/>
  <c r="T143"/>
  <c r="T142"/>
  <c r="R143"/>
  <c r="R142"/>
  <c r="P143"/>
  <c r="P142"/>
  <c r="BI139"/>
  <c r="BH139"/>
  <c r="BG139"/>
  <c r="BF139"/>
  <c r="T139"/>
  <c r="R139"/>
  <c r="P139"/>
  <c r="BI137"/>
  <c r="BH137"/>
  <c r="BG137"/>
  <c r="BF137"/>
  <c r="T137"/>
  <c r="R137"/>
  <c r="P137"/>
  <c r="BI135"/>
  <c r="BH135"/>
  <c r="BG135"/>
  <c r="BF135"/>
  <c r="T135"/>
  <c r="R135"/>
  <c r="P135"/>
  <c r="BI133"/>
  <c r="BH133"/>
  <c r="BG133"/>
  <c r="BF133"/>
  <c r="T133"/>
  <c r="R133"/>
  <c r="P133"/>
  <c r="F124"/>
  <c r="E122"/>
  <c r="F89"/>
  <c r="E87"/>
  <c r="J24"/>
  <c r="E24"/>
  <c r="J127"/>
  <c r="J23"/>
  <c r="J21"/>
  <c r="E21"/>
  <c r="J126"/>
  <c r="J20"/>
  <c r="J18"/>
  <c r="E18"/>
  <c r="F92"/>
  <c r="J17"/>
  <c r="J15"/>
  <c r="E15"/>
  <c r="F91"/>
  <c r="J14"/>
  <c r="J12"/>
  <c r="J124"/>
  <c r="E7"/>
  <c r="E85"/>
  <c i="3" r="J37"/>
  <c r="J36"/>
  <c i="1" r="AY96"/>
  <c i="3" r="J35"/>
  <c i="1" r="AX96"/>
  <c i="3" r="BI263"/>
  <c r="BH263"/>
  <c r="BG263"/>
  <c r="BF263"/>
  <c r="T263"/>
  <c r="R263"/>
  <c r="P263"/>
  <c r="BI261"/>
  <c r="BH261"/>
  <c r="BG261"/>
  <c r="BF261"/>
  <c r="T261"/>
  <c r="R261"/>
  <c r="P261"/>
  <c r="BI259"/>
  <c r="BH259"/>
  <c r="BG259"/>
  <c r="BF259"/>
  <c r="T259"/>
  <c r="R259"/>
  <c r="P259"/>
  <c r="BI257"/>
  <c r="BH257"/>
  <c r="BG257"/>
  <c r="BF257"/>
  <c r="T257"/>
  <c r="R257"/>
  <c r="P257"/>
  <c r="BI255"/>
  <c r="BH255"/>
  <c r="BG255"/>
  <c r="BF255"/>
  <c r="T255"/>
  <c r="R255"/>
  <c r="P255"/>
  <c r="BI253"/>
  <c r="BH253"/>
  <c r="BG253"/>
  <c r="BF253"/>
  <c r="T253"/>
  <c r="R253"/>
  <c r="P253"/>
  <c r="BI250"/>
  <c r="BH250"/>
  <c r="BG250"/>
  <c r="BF250"/>
  <c r="T250"/>
  <c r="T249"/>
  <c r="R250"/>
  <c r="R249"/>
  <c r="P250"/>
  <c r="P249"/>
  <c r="BI247"/>
  <c r="BH247"/>
  <c r="BG247"/>
  <c r="BF247"/>
  <c r="T247"/>
  <c r="R247"/>
  <c r="P247"/>
  <c r="BI245"/>
  <c r="BH245"/>
  <c r="BG245"/>
  <c r="BF245"/>
  <c r="T245"/>
  <c r="R245"/>
  <c r="P245"/>
  <c r="BI241"/>
  <c r="BH241"/>
  <c r="BG241"/>
  <c r="BF241"/>
  <c r="T241"/>
  <c r="R241"/>
  <c r="P241"/>
  <c r="BI239"/>
  <c r="BH239"/>
  <c r="BG239"/>
  <c r="BF239"/>
  <c r="T239"/>
  <c r="R239"/>
  <c r="P239"/>
  <c r="BI236"/>
  <c r="BH236"/>
  <c r="BG236"/>
  <c r="BF236"/>
  <c r="T236"/>
  <c r="R236"/>
  <c r="P236"/>
  <c r="BI234"/>
  <c r="BH234"/>
  <c r="BG234"/>
  <c r="BF234"/>
  <c r="T234"/>
  <c r="R234"/>
  <c r="P234"/>
  <c r="BI232"/>
  <c r="BH232"/>
  <c r="BG232"/>
  <c r="BF232"/>
  <c r="T232"/>
  <c r="R232"/>
  <c r="P232"/>
  <c r="BI230"/>
  <c r="BH230"/>
  <c r="BG230"/>
  <c r="BF230"/>
  <c r="T230"/>
  <c r="R230"/>
  <c r="P230"/>
  <c r="BI227"/>
  <c r="BH227"/>
  <c r="BG227"/>
  <c r="BF227"/>
  <c r="T227"/>
  <c r="R227"/>
  <c r="P227"/>
  <c r="BI225"/>
  <c r="BH225"/>
  <c r="BG225"/>
  <c r="BF225"/>
  <c r="T225"/>
  <c r="R225"/>
  <c r="P225"/>
  <c r="BI223"/>
  <c r="BH223"/>
  <c r="BG223"/>
  <c r="BF223"/>
  <c r="T223"/>
  <c r="R223"/>
  <c r="P223"/>
  <c r="BI221"/>
  <c r="BH221"/>
  <c r="BG221"/>
  <c r="BF221"/>
  <c r="T221"/>
  <c r="R221"/>
  <c r="P221"/>
  <c r="BI219"/>
  <c r="BH219"/>
  <c r="BG219"/>
  <c r="BF219"/>
  <c r="T219"/>
  <c r="R219"/>
  <c r="P219"/>
  <c r="BI217"/>
  <c r="BH217"/>
  <c r="BG217"/>
  <c r="BF217"/>
  <c r="T217"/>
  <c r="R217"/>
  <c r="P217"/>
  <c r="BI215"/>
  <c r="BH215"/>
  <c r="BG215"/>
  <c r="BF215"/>
  <c r="T215"/>
  <c r="R215"/>
  <c r="P215"/>
  <c r="BI213"/>
  <c r="BH213"/>
  <c r="BG213"/>
  <c r="BF213"/>
  <c r="T213"/>
  <c r="R213"/>
  <c r="P213"/>
  <c r="BI211"/>
  <c r="BH211"/>
  <c r="BG211"/>
  <c r="BF211"/>
  <c r="T211"/>
  <c r="R211"/>
  <c r="P211"/>
  <c r="BI209"/>
  <c r="BH209"/>
  <c r="BG209"/>
  <c r="BF209"/>
  <c r="T209"/>
  <c r="R209"/>
  <c r="P209"/>
  <c r="BI207"/>
  <c r="BH207"/>
  <c r="BG207"/>
  <c r="BF207"/>
  <c r="T207"/>
  <c r="R207"/>
  <c r="P207"/>
  <c r="BI205"/>
  <c r="BH205"/>
  <c r="BG205"/>
  <c r="BF205"/>
  <c r="T205"/>
  <c r="R205"/>
  <c r="P205"/>
  <c r="BI203"/>
  <c r="BH203"/>
  <c r="BG203"/>
  <c r="BF203"/>
  <c r="T203"/>
  <c r="R203"/>
  <c r="P203"/>
  <c r="BI201"/>
  <c r="BH201"/>
  <c r="BG201"/>
  <c r="BF201"/>
  <c r="T201"/>
  <c r="R201"/>
  <c r="P201"/>
  <c r="BI199"/>
  <c r="BH199"/>
  <c r="BG199"/>
  <c r="BF199"/>
  <c r="T199"/>
  <c r="R199"/>
  <c r="P199"/>
  <c r="BI197"/>
  <c r="BH197"/>
  <c r="BG197"/>
  <c r="BF197"/>
  <c r="T197"/>
  <c r="R197"/>
  <c r="P197"/>
  <c r="BI194"/>
  <c r="BH194"/>
  <c r="BG194"/>
  <c r="BF194"/>
  <c r="T194"/>
  <c r="R194"/>
  <c r="P194"/>
  <c r="BI192"/>
  <c r="BH192"/>
  <c r="BG192"/>
  <c r="BF192"/>
  <c r="T192"/>
  <c r="R192"/>
  <c r="P192"/>
  <c r="BI190"/>
  <c r="BH190"/>
  <c r="BG190"/>
  <c r="BF190"/>
  <c r="T190"/>
  <c r="R190"/>
  <c r="P190"/>
  <c r="BI188"/>
  <c r="BH188"/>
  <c r="BG188"/>
  <c r="BF188"/>
  <c r="T188"/>
  <c r="R188"/>
  <c r="P188"/>
  <c r="BI186"/>
  <c r="BH186"/>
  <c r="BG186"/>
  <c r="BF186"/>
  <c r="T186"/>
  <c r="R186"/>
  <c r="P186"/>
  <c r="BI184"/>
  <c r="BH184"/>
  <c r="BG184"/>
  <c r="BF184"/>
  <c r="T184"/>
  <c r="R184"/>
  <c r="P184"/>
  <c r="BI181"/>
  <c r="BH181"/>
  <c r="BG181"/>
  <c r="BF181"/>
  <c r="T181"/>
  <c r="R181"/>
  <c r="P181"/>
  <c r="BI179"/>
  <c r="BH179"/>
  <c r="BG179"/>
  <c r="BF179"/>
  <c r="T179"/>
  <c r="R179"/>
  <c r="P179"/>
  <c r="BI177"/>
  <c r="BH177"/>
  <c r="BG177"/>
  <c r="BF177"/>
  <c r="T177"/>
  <c r="R177"/>
  <c r="P177"/>
  <c r="BI175"/>
  <c r="BH175"/>
  <c r="BG175"/>
  <c r="BF175"/>
  <c r="T175"/>
  <c r="R175"/>
  <c r="P175"/>
  <c r="BI173"/>
  <c r="BH173"/>
  <c r="BG173"/>
  <c r="BF173"/>
  <c r="T173"/>
  <c r="R173"/>
  <c r="P173"/>
  <c r="BI171"/>
  <c r="BH171"/>
  <c r="BG171"/>
  <c r="BF171"/>
  <c r="T171"/>
  <c r="R171"/>
  <c r="P171"/>
  <c r="BI168"/>
  <c r="BH168"/>
  <c r="BG168"/>
  <c r="BF168"/>
  <c r="T168"/>
  <c r="R168"/>
  <c r="P168"/>
  <c r="BI166"/>
  <c r="BH166"/>
  <c r="BG166"/>
  <c r="BF166"/>
  <c r="T166"/>
  <c r="R166"/>
  <c r="P166"/>
  <c r="BI164"/>
  <c r="BH164"/>
  <c r="BG164"/>
  <c r="BF164"/>
  <c r="T164"/>
  <c r="R164"/>
  <c r="P164"/>
  <c r="BI162"/>
  <c r="BH162"/>
  <c r="BG162"/>
  <c r="BF162"/>
  <c r="T162"/>
  <c r="R162"/>
  <c r="P162"/>
  <c r="BI160"/>
  <c r="BH160"/>
  <c r="BG160"/>
  <c r="BF160"/>
  <c r="T160"/>
  <c r="R160"/>
  <c r="P160"/>
  <c r="BI158"/>
  <c r="BH158"/>
  <c r="BG158"/>
  <c r="BF158"/>
  <c r="T158"/>
  <c r="R158"/>
  <c r="P158"/>
  <c r="BI156"/>
  <c r="BH156"/>
  <c r="BG156"/>
  <c r="BF156"/>
  <c r="T156"/>
  <c r="R156"/>
  <c r="P156"/>
  <c r="BI154"/>
  <c r="BH154"/>
  <c r="BG154"/>
  <c r="BF154"/>
  <c r="T154"/>
  <c r="R154"/>
  <c r="P154"/>
  <c r="BI151"/>
  <c r="BH151"/>
  <c r="BG151"/>
  <c r="BF151"/>
  <c r="T151"/>
  <c r="R151"/>
  <c r="P151"/>
  <c r="BI149"/>
  <c r="BH149"/>
  <c r="BG149"/>
  <c r="BF149"/>
  <c r="T149"/>
  <c r="R149"/>
  <c r="P149"/>
  <c r="BI146"/>
  <c r="BH146"/>
  <c r="BG146"/>
  <c r="BF146"/>
  <c r="T146"/>
  <c r="T145"/>
  <c r="R146"/>
  <c r="R145"/>
  <c r="P146"/>
  <c r="P145"/>
  <c r="BI142"/>
  <c r="BH142"/>
  <c r="BG142"/>
  <c r="BF142"/>
  <c r="T142"/>
  <c r="R142"/>
  <c r="P142"/>
  <c r="BI140"/>
  <c r="BH140"/>
  <c r="BG140"/>
  <c r="BF140"/>
  <c r="T140"/>
  <c r="R140"/>
  <c r="P140"/>
  <c r="BI138"/>
  <c r="BH138"/>
  <c r="BG138"/>
  <c r="BF138"/>
  <c r="T138"/>
  <c r="R138"/>
  <c r="P138"/>
  <c r="BI136"/>
  <c r="BH136"/>
  <c r="BG136"/>
  <c r="BF136"/>
  <c r="T136"/>
  <c r="R136"/>
  <c r="P136"/>
  <c r="BI134"/>
  <c r="BH134"/>
  <c r="BG134"/>
  <c r="BF134"/>
  <c r="T134"/>
  <c r="R134"/>
  <c r="P134"/>
  <c r="F125"/>
  <c r="E123"/>
  <c r="F89"/>
  <c r="E87"/>
  <c r="J24"/>
  <c r="E24"/>
  <c r="J128"/>
  <c r="J23"/>
  <c r="J21"/>
  <c r="E21"/>
  <c r="J91"/>
  <c r="J20"/>
  <c r="J18"/>
  <c r="E18"/>
  <c r="F128"/>
  <c r="J17"/>
  <c r="J15"/>
  <c r="E15"/>
  <c r="F127"/>
  <c r="J14"/>
  <c r="J12"/>
  <c r="J125"/>
  <c r="E7"/>
  <c r="E121"/>
  <c i="2" r="J37"/>
  <c r="J36"/>
  <c i="1" r="AY95"/>
  <c i="2" r="J35"/>
  <c i="1" r="AX95"/>
  <c i="2" r="BI327"/>
  <c r="BH327"/>
  <c r="BG327"/>
  <c r="BF327"/>
  <c r="T327"/>
  <c r="R327"/>
  <c r="P327"/>
  <c r="BI324"/>
  <c r="BH324"/>
  <c r="BG324"/>
  <c r="BF324"/>
  <c r="T324"/>
  <c r="R324"/>
  <c r="P324"/>
  <c r="BI316"/>
  <c r="BH316"/>
  <c r="BG316"/>
  <c r="BF316"/>
  <c r="T316"/>
  <c r="R316"/>
  <c r="P316"/>
  <c r="BI309"/>
  <c r="BH309"/>
  <c r="BG309"/>
  <c r="BF309"/>
  <c r="T309"/>
  <c r="R309"/>
  <c r="P309"/>
  <c r="BI307"/>
  <c r="BH307"/>
  <c r="BG307"/>
  <c r="BF307"/>
  <c r="T307"/>
  <c r="R307"/>
  <c r="P307"/>
  <c r="BI301"/>
  <c r="BH301"/>
  <c r="BG301"/>
  <c r="BF301"/>
  <c r="T301"/>
  <c r="R301"/>
  <c r="P301"/>
  <c r="BI298"/>
  <c r="BH298"/>
  <c r="BG298"/>
  <c r="BF298"/>
  <c r="T298"/>
  <c r="R298"/>
  <c r="P298"/>
  <c r="BI296"/>
  <c r="BH296"/>
  <c r="BG296"/>
  <c r="BF296"/>
  <c r="T296"/>
  <c r="R296"/>
  <c r="P296"/>
  <c r="BI287"/>
  <c r="BH287"/>
  <c r="BG287"/>
  <c r="BF287"/>
  <c r="T287"/>
  <c r="R287"/>
  <c r="P287"/>
  <c r="BI284"/>
  <c r="BH284"/>
  <c r="BG284"/>
  <c r="BF284"/>
  <c r="T284"/>
  <c r="R284"/>
  <c r="P284"/>
  <c r="BI282"/>
  <c r="BH282"/>
  <c r="BG282"/>
  <c r="BF282"/>
  <c r="T282"/>
  <c r="R282"/>
  <c r="P282"/>
  <c r="BI278"/>
  <c r="BH278"/>
  <c r="BG278"/>
  <c r="BF278"/>
  <c r="T278"/>
  <c r="R278"/>
  <c r="P278"/>
  <c r="BI275"/>
  <c r="BH275"/>
  <c r="BG275"/>
  <c r="BF275"/>
  <c r="T275"/>
  <c r="R275"/>
  <c r="P275"/>
  <c r="BI270"/>
  <c r="BH270"/>
  <c r="BG270"/>
  <c r="BF270"/>
  <c r="T270"/>
  <c r="R270"/>
  <c r="P270"/>
  <c r="BI267"/>
  <c r="BH267"/>
  <c r="BG267"/>
  <c r="BF267"/>
  <c r="T267"/>
  <c r="R267"/>
  <c r="P267"/>
  <c r="BI262"/>
  <c r="BH262"/>
  <c r="BG262"/>
  <c r="BF262"/>
  <c r="T262"/>
  <c r="R262"/>
  <c r="P262"/>
  <c r="BI259"/>
  <c r="BH259"/>
  <c r="BG259"/>
  <c r="BF259"/>
  <c r="T259"/>
  <c r="R259"/>
  <c r="P259"/>
  <c r="BI255"/>
  <c r="BH255"/>
  <c r="BG255"/>
  <c r="BF255"/>
  <c r="T255"/>
  <c r="R255"/>
  <c r="P255"/>
  <c r="BI251"/>
  <c r="BH251"/>
  <c r="BG251"/>
  <c r="BF251"/>
  <c r="T251"/>
  <c r="R251"/>
  <c r="P251"/>
  <c r="BI247"/>
  <c r="BH247"/>
  <c r="BG247"/>
  <c r="BF247"/>
  <c r="T247"/>
  <c r="R247"/>
  <c r="P247"/>
  <c r="BI243"/>
  <c r="BH243"/>
  <c r="BG243"/>
  <c r="BF243"/>
  <c r="T243"/>
  <c r="R243"/>
  <c r="P243"/>
  <c r="BI240"/>
  <c r="BH240"/>
  <c r="BG240"/>
  <c r="BF240"/>
  <c r="T240"/>
  <c r="R240"/>
  <c r="P240"/>
  <c r="BI238"/>
  <c r="BH238"/>
  <c r="BG238"/>
  <c r="BF238"/>
  <c r="T238"/>
  <c r="R238"/>
  <c r="P238"/>
  <c r="BI236"/>
  <c r="BH236"/>
  <c r="BG236"/>
  <c r="BF236"/>
  <c r="T236"/>
  <c r="R236"/>
  <c r="P236"/>
  <c r="BI234"/>
  <c r="BH234"/>
  <c r="BG234"/>
  <c r="BF234"/>
  <c r="T234"/>
  <c r="R234"/>
  <c r="P234"/>
  <c r="BI232"/>
  <c r="BH232"/>
  <c r="BG232"/>
  <c r="BF232"/>
  <c r="T232"/>
  <c r="R232"/>
  <c r="P232"/>
  <c r="BI230"/>
  <c r="BH230"/>
  <c r="BG230"/>
  <c r="BF230"/>
  <c r="T230"/>
  <c r="R230"/>
  <c r="P230"/>
  <c r="BI228"/>
  <c r="BH228"/>
  <c r="BG228"/>
  <c r="BF228"/>
  <c r="T228"/>
  <c r="R228"/>
  <c r="P228"/>
  <c r="BI226"/>
  <c r="BH226"/>
  <c r="BG226"/>
  <c r="BF226"/>
  <c r="T226"/>
  <c r="R226"/>
  <c r="P226"/>
  <c r="BI223"/>
  <c r="BH223"/>
  <c r="BG223"/>
  <c r="BF223"/>
  <c r="T223"/>
  <c r="R223"/>
  <c r="P223"/>
  <c r="BI221"/>
  <c r="BH221"/>
  <c r="BG221"/>
  <c r="BF221"/>
  <c r="T221"/>
  <c r="R221"/>
  <c r="P221"/>
  <c r="BI219"/>
  <c r="BH219"/>
  <c r="BG219"/>
  <c r="BF219"/>
  <c r="T219"/>
  <c r="R219"/>
  <c r="P219"/>
  <c r="BI217"/>
  <c r="BH217"/>
  <c r="BG217"/>
  <c r="BF217"/>
  <c r="T217"/>
  <c r="R217"/>
  <c r="P217"/>
  <c r="BI214"/>
  <c r="BH214"/>
  <c r="BG214"/>
  <c r="BF214"/>
  <c r="T214"/>
  <c r="R214"/>
  <c r="P214"/>
  <c r="BI210"/>
  <c r="BH210"/>
  <c r="BG210"/>
  <c r="BF210"/>
  <c r="T210"/>
  <c r="R210"/>
  <c r="P210"/>
  <c r="BI204"/>
  <c r="BH204"/>
  <c r="BG204"/>
  <c r="BF204"/>
  <c r="T204"/>
  <c r="R204"/>
  <c r="P204"/>
  <c r="BI201"/>
  <c r="BH201"/>
  <c r="BG201"/>
  <c r="BF201"/>
  <c r="T201"/>
  <c r="R201"/>
  <c r="P201"/>
  <c r="BI197"/>
  <c r="BH197"/>
  <c r="BG197"/>
  <c r="BF197"/>
  <c r="T197"/>
  <c r="T196"/>
  <c r="R197"/>
  <c r="R196"/>
  <c r="P197"/>
  <c r="P196"/>
  <c r="BI194"/>
  <c r="BH194"/>
  <c r="BG194"/>
  <c r="BF194"/>
  <c r="T194"/>
  <c r="R194"/>
  <c r="P194"/>
  <c r="BI192"/>
  <c r="BH192"/>
  <c r="BG192"/>
  <c r="BF192"/>
  <c r="T192"/>
  <c r="R192"/>
  <c r="P192"/>
  <c r="BI190"/>
  <c r="BH190"/>
  <c r="BG190"/>
  <c r="BF190"/>
  <c r="T190"/>
  <c r="R190"/>
  <c r="P190"/>
  <c r="BI187"/>
  <c r="BH187"/>
  <c r="BG187"/>
  <c r="BF187"/>
  <c r="T187"/>
  <c r="R187"/>
  <c r="P187"/>
  <c r="BI185"/>
  <c r="BH185"/>
  <c r="BG185"/>
  <c r="BF185"/>
  <c r="T185"/>
  <c r="R185"/>
  <c r="P185"/>
  <c r="BI177"/>
  <c r="BH177"/>
  <c r="BG177"/>
  <c r="BF177"/>
  <c r="T177"/>
  <c r="R177"/>
  <c r="P177"/>
  <c r="BI173"/>
  <c r="BH173"/>
  <c r="BG173"/>
  <c r="BF173"/>
  <c r="T173"/>
  <c r="R173"/>
  <c r="P173"/>
  <c r="BI171"/>
  <c r="BH171"/>
  <c r="BG171"/>
  <c r="BF171"/>
  <c r="T171"/>
  <c r="R171"/>
  <c r="P171"/>
  <c r="BI167"/>
  <c r="BH167"/>
  <c r="BG167"/>
  <c r="BF167"/>
  <c r="T167"/>
  <c r="R167"/>
  <c r="P167"/>
  <c r="BI163"/>
  <c r="BH163"/>
  <c r="BG163"/>
  <c r="BF163"/>
  <c r="T163"/>
  <c r="R163"/>
  <c r="P163"/>
  <c r="BI159"/>
  <c r="BH159"/>
  <c r="BG159"/>
  <c r="BF159"/>
  <c r="T159"/>
  <c r="R159"/>
  <c r="P159"/>
  <c r="BI158"/>
  <c r="BH158"/>
  <c r="BG158"/>
  <c r="BF158"/>
  <c r="T158"/>
  <c r="R158"/>
  <c r="P158"/>
  <c r="BI154"/>
  <c r="BH154"/>
  <c r="BG154"/>
  <c r="BF154"/>
  <c r="T154"/>
  <c r="R154"/>
  <c r="P154"/>
  <c r="BI146"/>
  <c r="BH146"/>
  <c r="BG146"/>
  <c r="BF146"/>
  <c r="T146"/>
  <c r="R146"/>
  <c r="P146"/>
  <c r="BI139"/>
  <c r="BH139"/>
  <c r="BG139"/>
  <c r="BF139"/>
  <c r="T139"/>
  <c r="R139"/>
  <c r="P139"/>
  <c r="BI135"/>
  <c r="BH135"/>
  <c r="BG135"/>
  <c r="BF135"/>
  <c r="T135"/>
  <c r="R135"/>
  <c r="P135"/>
  <c r="BI131"/>
  <c r="BH131"/>
  <c r="BG131"/>
  <c r="BF131"/>
  <c r="T131"/>
  <c r="R131"/>
  <c r="P131"/>
  <c r="J124"/>
  <c r="F122"/>
  <c r="E120"/>
  <c r="J91"/>
  <c r="F89"/>
  <c r="E87"/>
  <c r="J24"/>
  <c r="E24"/>
  <c r="J125"/>
  <c r="J23"/>
  <c r="J18"/>
  <c r="E18"/>
  <c r="F125"/>
  <c r="J17"/>
  <c r="J15"/>
  <c r="E15"/>
  <c r="F124"/>
  <c r="J14"/>
  <c r="J12"/>
  <c r="J122"/>
  <c r="E7"/>
  <c r="E118"/>
  <c i="1" r="L90"/>
  <c r="AM90"/>
  <c r="AM89"/>
  <c r="L89"/>
  <c r="AM87"/>
  <c r="L87"/>
  <c r="L85"/>
  <c r="L84"/>
  <c i="2" r="BK309"/>
  <c r="BK296"/>
  <c r="J275"/>
  <c r="J259"/>
  <c r="BK240"/>
  <c r="J232"/>
  <c r="BK221"/>
  <c r="BK214"/>
  <c r="J201"/>
  <c r="BK190"/>
  <c r="J177"/>
  <c r="J167"/>
  <c r="BK146"/>
  <c r="J34"/>
  <c i="3" r="BK134"/>
  <c r="BK227"/>
  <c r="BK168"/>
  <c r="BK177"/>
  <c r="BK261"/>
  <c r="BK156"/>
  <c i="4" r="J170"/>
  <c r="J197"/>
  <c r="BK161"/>
  <c r="J163"/>
  <c r="BK143"/>
  <c r="BK199"/>
  <c r="BK187"/>
  <c r="BK133"/>
  <c i="2" r="BK316"/>
  <c r="J301"/>
  <c r="J282"/>
  <c r="J270"/>
  <c r="BK255"/>
  <c r="J243"/>
  <c r="BK232"/>
  <c r="BK223"/>
  <c r="BK204"/>
  <c r="J194"/>
  <c r="BK173"/>
  <c r="BK154"/>
  <c r="J135"/>
  <c r="F37"/>
  <c i="3" r="BK239"/>
  <c r="BK142"/>
  <c r="BK151"/>
  <c r="J213"/>
  <c r="BK171"/>
  <c i="4" r="BK163"/>
  <c r="BK189"/>
  <c r="BK137"/>
  <c r="BK146"/>
  <c r="J158"/>
  <c r="J187"/>
  <c r="J172"/>
  <c i="5" r="BK129"/>
  <c i="2" r="BK324"/>
  <c r="J298"/>
  <c r="BK282"/>
  <c r="BK270"/>
  <c r="J255"/>
  <c r="J240"/>
  <c r="J234"/>
  <c r="J226"/>
  <c r="J217"/>
  <c r="BK194"/>
  <c r="BK185"/>
  <c r="J171"/>
  <c r="J159"/>
  <c r="BK139"/>
  <c i="1" r="AS94"/>
  <c i="3" r="J201"/>
  <c r="J184"/>
  <c r="J158"/>
  <c r="BK138"/>
  <c r="BK250"/>
  <c r="J215"/>
  <c r="BK192"/>
  <c r="J156"/>
  <c r="BK241"/>
  <c r="BK221"/>
  <c r="BK186"/>
  <c r="J162"/>
  <c r="J142"/>
  <c r="BK236"/>
  <c r="BK201"/>
  <c r="J190"/>
  <c r="BK154"/>
  <c r="J259"/>
  <c r="J239"/>
  <c r="J225"/>
  <c r="J197"/>
  <c r="J250"/>
  <c r="BK203"/>
  <c r="J164"/>
  <c r="J179"/>
  <c r="J263"/>
  <c r="BK194"/>
  <c i="4" r="BK184"/>
  <c r="J133"/>
  <c r="BK175"/>
  <c r="J195"/>
  <c r="J139"/>
  <c r="J135"/>
  <c r="BK177"/>
  <c r="BK139"/>
  <c i="5" r="BK126"/>
  <c i="2" r="BK327"/>
  <c r="BK307"/>
  <c r="J296"/>
  <c r="BK278"/>
  <c r="J267"/>
  <c r="BK251"/>
  <c r="BK234"/>
  <c r="J228"/>
  <c r="BK219"/>
  <c r="J214"/>
  <c r="J192"/>
  <c r="J185"/>
  <c r="BK167"/>
  <c r="J158"/>
  <c r="J131"/>
  <c i="3" r="BK257"/>
  <c r="J236"/>
  <c r="J211"/>
  <c r="BK199"/>
  <c r="BK179"/>
  <c r="BK140"/>
  <c r="BK259"/>
  <c r="BK219"/>
  <c r="BK207"/>
  <c r="BK166"/>
  <c r="J261"/>
  <c r="BK232"/>
  <c r="BK190"/>
  <c r="BK175"/>
  <c r="BK158"/>
  <c r="J138"/>
  <c r="J227"/>
  <c r="BK211"/>
  <c r="J173"/>
  <c r="J146"/>
  <c r="J136"/>
  <c r="J253"/>
  <c r="BK230"/>
  <c r="BK213"/>
  <c r="J245"/>
  <c r="BK197"/>
  <c r="BK234"/>
  <c r="J175"/>
  <c r="J230"/>
  <c r="J151"/>
  <c i="4" r="J143"/>
  <c r="BK191"/>
  <c r="J153"/>
  <c r="J156"/>
  <c r="BK197"/>
  <c r="J191"/>
  <c r="BK158"/>
  <c i="5" r="J123"/>
  <c i="2" r="J327"/>
  <c r="J307"/>
  <c r="J284"/>
  <c r="BK267"/>
  <c r="BK247"/>
  <c r="J238"/>
  <c r="J230"/>
  <c r="J223"/>
  <c r="J204"/>
  <c r="BK192"/>
  <c r="BK177"/>
  <c r="BK163"/>
  <c r="J146"/>
  <c r="F35"/>
  <c i="3" r="BK215"/>
  <c r="BK253"/>
  <c r="J194"/>
  <c r="BK247"/>
  <c r="BK160"/>
  <c r="BK205"/>
  <c i="4" r="J199"/>
  <c r="J181"/>
  <c r="BK170"/>
  <c r="J151"/>
  <c r="J146"/>
  <c r="J137"/>
  <c i="2" r="J316"/>
  <c r="BK301"/>
  <c r="J287"/>
  <c r="J262"/>
  <c r="J251"/>
  <c r="BK236"/>
  <c r="BK228"/>
  <c r="BK217"/>
  <c r="BK201"/>
  <c r="J190"/>
  <c r="BK171"/>
  <c r="BK158"/>
  <c r="BK135"/>
  <c r="F34"/>
  <c i="3" r="BK184"/>
  <c r="J205"/>
  <c r="BK173"/>
  <c r="J181"/>
  <c r="BK263"/>
  <c r="BK209"/>
  <c r="J166"/>
  <c i="4" r="J175"/>
  <c r="BK135"/>
  <c r="J148"/>
  <c r="J161"/>
  <c r="J168"/>
  <c r="BK181"/>
  <c r="BK148"/>
  <c i="5" r="J129"/>
  <c i="2" r="J324"/>
  <c r="BK298"/>
  <c r="BK284"/>
  <c r="BK275"/>
  <c r="BK259"/>
  <c r="BK243"/>
  <c r="J236"/>
  <c r="BK226"/>
  <c r="J219"/>
  <c r="J210"/>
  <c r="BK197"/>
  <c r="J187"/>
  <c r="J163"/>
  <c r="J139"/>
  <c r="F36"/>
  <c i="3" r="J168"/>
  <c r="BK217"/>
  <c r="BK181"/>
  <c r="J217"/>
  <c r="J149"/>
  <c r="J203"/>
  <c r="BK149"/>
  <c i="4" r="BK153"/>
  <c r="BK172"/>
  <c r="J177"/>
  <c r="BK193"/>
  <c r="J193"/>
  <c r="J184"/>
  <c i="5" r="BK123"/>
  <c i="2" r="J309"/>
  <c r="BK287"/>
  <c r="J278"/>
  <c r="BK262"/>
  <c r="J247"/>
  <c r="BK238"/>
  <c r="BK230"/>
  <c r="J221"/>
  <c r="BK210"/>
  <c r="J197"/>
  <c r="BK187"/>
  <c r="J173"/>
  <c r="BK159"/>
  <c r="J154"/>
  <c r="BK131"/>
  <c i="3" r="J241"/>
  <c r="J219"/>
  <c r="J207"/>
  <c r="J186"/>
  <c r="J160"/>
  <c r="BK146"/>
  <c r="J134"/>
  <c r="BK245"/>
  <c r="J209"/>
  <c r="J188"/>
  <c r="BK136"/>
  <c r="J257"/>
  <c r="BK225"/>
  <c r="BK188"/>
  <c r="J154"/>
  <c r="J255"/>
  <c r="J223"/>
  <c r="J199"/>
  <c r="J171"/>
  <c r="J140"/>
  <c r="BK255"/>
  <c r="J234"/>
  <c r="J221"/>
  <c r="BK162"/>
  <c r="J232"/>
  <c r="J192"/>
  <c r="BK223"/>
  <c r="BK164"/>
  <c r="J247"/>
  <c r="J177"/>
  <c i="4" r="BK168"/>
  <c r="BK195"/>
  <c r="BK156"/>
  <c r="BK165"/>
  <c r="J189"/>
  <c r="BK151"/>
  <c r="J165"/>
  <c i="5" r="J126"/>
  <c i="2" l="1" r="R153"/>
  <c r="T200"/>
  <c r="R225"/>
  <c r="T286"/>
  <c r="R323"/>
  <c i="3" r="P148"/>
  <c r="P170"/>
  <c r="T183"/>
  <c r="R229"/>
  <c r="R244"/>
  <c i="4" r="P132"/>
  <c r="P131"/>
  <c r="R145"/>
  <c r="R141"/>
  <c r="R150"/>
  <c r="T155"/>
  <c r="R160"/>
  <c r="R167"/>
  <c r="P174"/>
  <c r="T186"/>
  <c r="T179"/>
  <c i="2" r="P130"/>
  <c r="P184"/>
  <c r="R242"/>
  <c r="R300"/>
  <c i="3" r="R148"/>
  <c r="R170"/>
  <c r="P183"/>
  <c r="T229"/>
  <c r="BK252"/>
  <c r="J252"/>
  <c r="J111"/>
  <c i="4" r="BK145"/>
  <c r="J145"/>
  <c r="J101"/>
  <c r="BK150"/>
  <c r="J150"/>
  <c r="J102"/>
  <c r="R155"/>
  <c r="BK167"/>
  <c r="J167"/>
  <c r="J105"/>
  <c r="BK174"/>
  <c r="J174"/>
  <c r="J106"/>
  <c r="R186"/>
  <c r="R179"/>
  <c i="2" r="T130"/>
  <c r="R184"/>
  <c r="P242"/>
  <c r="P300"/>
  <c i="3" r="T133"/>
  <c r="T132"/>
  <c r="R153"/>
  <c r="R196"/>
  <c r="BK244"/>
  <c r="T252"/>
  <c i="4" r="R132"/>
  <c r="R131"/>
  <c r="P145"/>
  <c r="P150"/>
  <c r="P155"/>
  <c r="P160"/>
  <c r="P167"/>
  <c r="R174"/>
  <c r="BK186"/>
  <c r="J186"/>
  <c r="J110"/>
  <c i="2" r="P153"/>
  <c r="BK200"/>
  <c r="J200"/>
  <c r="J103"/>
  <c r="BK225"/>
  <c r="J225"/>
  <c r="J104"/>
  <c r="P286"/>
  <c r="T323"/>
  <c i="3" r="R133"/>
  <c r="R132"/>
  <c r="T153"/>
  <c r="P196"/>
  <c r="P238"/>
  <c r="R252"/>
  <c i="4" r="BK132"/>
  <c r="BK131"/>
  <c r="J131"/>
  <c r="J97"/>
  <c i="2" r="R130"/>
  <c r="R129"/>
  <c r="T184"/>
  <c r="T242"/>
  <c r="T300"/>
  <c i="3" r="P153"/>
  <c r="T196"/>
  <c r="T238"/>
  <c r="P252"/>
  <c i="2" r="BK153"/>
  <c r="J153"/>
  <c r="J99"/>
  <c r="P200"/>
  <c r="P199"/>
  <c r="P225"/>
  <c r="R286"/>
  <c r="P323"/>
  <c i="3" r="P133"/>
  <c r="P132"/>
  <c r="T148"/>
  <c r="T144"/>
  <c r="T170"/>
  <c r="R183"/>
  <c r="P229"/>
  <c r="P244"/>
  <c r="P243"/>
  <c i="4" r="T132"/>
  <c r="T131"/>
  <c r="T145"/>
  <c r="BK155"/>
  <c r="J155"/>
  <c r="J103"/>
  <c r="BK160"/>
  <c r="J160"/>
  <c r="J104"/>
  <c r="T160"/>
  <c r="T167"/>
  <c r="T174"/>
  <c r="P186"/>
  <c r="P179"/>
  <c i="2" r="BK130"/>
  <c r="BK184"/>
  <c r="J184"/>
  <c r="J100"/>
  <c r="R200"/>
  <c r="T225"/>
  <c r="BK286"/>
  <c r="J286"/>
  <c r="J106"/>
  <c r="BK323"/>
  <c r="J323"/>
  <c r="J108"/>
  <c i="3" r="BK133"/>
  <c r="BK132"/>
  <c r="J132"/>
  <c r="J97"/>
  <c r="BK153"/>
  <c r="J153"/>
  <c r="J102"/>
  <c r="BK196"/>
  <c r="J196"/>
  <c r="J105"/>
  <c r="BK238"/>
  <c r="J238"/>
  <c r="J107"/>
  <c r="T244"/>
  <c r="T243"/>
  <c i="2" r="T153"/>
  <c r="BK242"/>
  <c r="J242"/>
  <c r="J105"/>
  <c r="BK300"/>
  <c r="J300"/>
  <c r="J107"/>
  <c i="3" r="BK148"/>
  <c r="J148"/>
  <c r="J101"/>
  <c r="BK170"/>
  <c r="J170"/>
  <c r="J103"/>
  <c r="BK183"/>
  <c r="J183"/>
  <c r="J104"/>
  <c r="BK229"/>
  <c r="J229"/>
  <c r="J106"/>
  <c r="R238"/>
  <c i="4" r="T150"/>
  <c r="BK180"/>
  <c r="J180"/>
  <c r="J108"/>
  <c i="3" r="BK145"/>
  <c r="J145"/>
  <c r="J100"/>
  <c i="4" r="BK183"/>
  <c r="J183"/>
  <c r="J109"/>
  <c i="5" r="BK122"/>
  <c r="J122"/>
  <c r="J98"/>
  <c i="2" r="BK196"/>
  <c r="J196"/>
  <c r="J101"/>
  <c i="3" r="BK249"/>
  <c r="J249"/>
  <c r="J110"/>
  <c i="4" r="BK142"/>
  <c r="J142"/>
  <c r="J100"/>
  <c i="5" r="BK125"/>
  <c r="J125"/>
  <c r="J99"/>
  <c r="BK128"/>
  <c r="J128"/>
  <c r="J100"/>
  <c i="4" r="J132"/>
  <c r="J98"/>
  <c i="5" r="J89"/>
  <c r="J116"/>
  <c r="BE126"/>
  <c r="BE123"/>
  <c i="4" r="BK141"/>
  <c r="J141"/>
  <c r="J99"/>
  <c r="BK179"/>
  <c r="J179"/>
  <c r="J107"/>
  <c i="5" r="J117"/>
  <c r="F117"/>
  <c r="BE129"/>
  <c r="E85"/>
  <c i="4" r="J89"/>
  <c r="J91"/>
  <c r="E120"/>
  <c r="F126"/>
  <c r="F127"/>
  <c r="BE168"/>
  <c i="3" r="J244"/>
  <c r="J109"/>
  <c i="4" r="BE153"/>
  <c r="BE156"/>
  <c r="BE172"/>
  <c r="BE177"/>
  <c i="3" r="J133"/>
  <c r="J98"/>
  <c i="4" r="BE133"/>
  <c r="BE135"/>
  <c r="BE137"/>
  <c r="BE139"/>
  <c r="BE148"/>
  <c r="BE163"/>
  <c r="BE175"/>
  <c r="BE189"/>
  <c r="BE197"/>
  <c r="BE158"/>
  <c r="BE161"/>
  <c r="BE165"/>
  <c r="BE181"/>
  <c r="BE184"/>
  <c r="BE187"/>
  <c r="BE191"/>
  <c r="BE195"/>
  <c r="BE199"/>
  <c r="BE151"/>
  <c r="BE143"/>
  <c r="BE170"/>
  <c r="BE193"/>
  <c r="J92"/>
  <c r="BE146"/>
  <c i="3" r="J127"/>
  <c r="BE134"/>
  <c r="BE136"/>
  <c r="BE140"/>
  <c r="BE162"/>
  <c r="BE188"/>
  <c r="BE219"/>
  <c r="BE234"/>
  <c r="BE236"/>
  <c r="BE257"/>
  <c r="BE263"/>
  <c r="F91"/>
  <c r="BE156"/>
  <c r="BE194"/>
  <c r="BE199"/>
  <c r="BE209"/>
  <c r="BE213"/>
  <c r="BE239"/>
  <c r="BE255"/>
  <c r="F92"/>
  <c r="BE166"/>
  <c r="BE179"/>
  <c r="BE186"/>
  <c r="BE215"/>
  <c r="J92"/>
  <c r="BE138"/>
  <c r="BE158"/>
  <c r="BE171"/>
  <c r="BE190"/>
  <c r="BE201"/>
  <c r="BE261"/>
  <c i="2" r="J130"/>
  <c r="J98"/>
  <c i="3" r="BE151"/>
  <c r="BE160"/>
  <c r="BE184"/>
  <c r="BE241"/>
  <c r="BE245"/>
  <c r="BE250"/>
  <c r="J89"/>
  <c r="BE177"/>
  <c r="BE197"/>
  <c r="BE203"/>
  <c r="BE207"/>
  <c r="BE211"/>
  <c r="E85"/>
  <c r="BE142"/>
  <c r="BE146"/>
  <c r="BE164"/>
  <c r="BE173"/>
  <c r="BE175"/>
  <c r="BE205"/>
  <c r="BE217"/>
  <c r="BE221"/>
  <c r="BE223"/>
  <c r="BE225"/>
  <c r="BE227"/>
  <c r="BE232"/>
  <c r="BE247"/>
  <c r="BE149"/>
  <c r="BE154"/>
  <c r="BE168"/>
  <c r="BE181"/>
  <c r="BE192"/>
  <c r="BE230"/>
  <c r="BE253"/>
  <c r="BE259"/>
  <c i="1" r="AW95"/>
  <c r="BA95"/>
  <c r="BB95"/>
  <c r="BC95"/>
  <c i="2" r="E85"/>
  <c r="J89"/>
  <c r="F91"/>
  <c r="F92"/>
  <c r="J92"/>
  <c r="BE131"/>
  <c r="BE135"/>
  <c r="BE139"/>
  <c r="BE146"/>
  <c r="BE154"/>
  <c r="BE158"/>
  <c r="BE159"/>
  <c r="BE163"/>
  <c r="BE167"/>
  <c r="BE171"/>
  <c r="BE173"/>
  <c r="BE177"/>
  <c r="BE185"/>
  <c r="BE187"/>
  <c r="BE190"/>
  <c r="BE192"/>
  <c r="BE194"/>
  <c r="BE197"/>
  <c r="BE201"/>
  <c r="BE204"/>
  <c r="BE210"/>
  <c r="BE214"/>
  <c r="BE217"/>
  <c r="BE219"/>
  <c r="BE221"/>
  <c r="BE223"/>
  <c r="BE226"/>
  <c r="BE228"/>
  <c r="BE230"/>
  <c r="BE232"/>
  <c r="BE234"/>
  <c r="BE236"/>
  <c r="BE238"/>
  <c r="BE240"/>
  <c r="BE243"/>
  <c r="BE247"/>
  <c r="BE251"/>
  <c r="BE255"/>
  <c r="BE259"/>
  <c r="BE262"/>
  <c r="BE267"/>
  <c r="BE270"/>
  <c r="BE275"/>
  <c r="BE278"/>
  <c r="BE282"/>
  <c r="BE284"/>
  <c r="BE287"/>
  <c r="BE296"/>
  <c r="BE298"/>
  <c r="BE301"/>
  <c r="BE307"/>
  <c r="BE309"/>
  <c r="BE316"/>
  <c r="BE324"/>
  <c r="BE327"/>
  <c i="1" r="BD95"/>
  <c i="3" r="F37"/>
  <c i="1" r="BD96"/>
  <c i="3" r="F36"/>
  <c i="1" r="BC96"/>
  <c i="4" r="F34"/>
  <c i="1" r="BA97"/>
  <c i="4" r="J34"/>
  <c i="1" r="AW97"/>
  <c i="5" r="F37"/>
  <c i="1" r="BD98"/>
  <c i="5" r="F36"/>
  <c i="1" r="BC98"/>
  <c i="4" r="F37"/>
  <c i="1" r="BD97"/>
  <c i="4" r="F35"/>
  <c i="1" r="BB97"/>
  <c i="5" r="F34"/>
  <c i="1" r="BA98"/>
  <c i="3" r="F34"/>
  <c i="1" r="BA96"/>
  <c i="3" r="J34"/>
  <c i="1" r="AW96"/>
  <c i="3" r="F35"/>
  <c i="1" r="BB96"/>
  <c i="4" r="F36"/>
  <c i="1" r="BC97"/>
  <c i="5" r="F35"/>
  <c i="1" r="BB98"/>
  <c i="5" r="J34"/>
  <c i="1" r="AW98"/>
  <c i="2" l="1" r="T199"/>
  <c i="3" r="BK243"/>
  <c r="J243"/>
  <c r="J108"/>
  <c i="4" r="R130"/>
  <c i="2" r="T129"/>
  <c r="T128"/>
  <c i="3" r="R144"/>
  <c r="R131"/>
  <c i="4" r="P141"/>
  <c r="P130"/>
  <c i="1" r="AU97"/>
  <c i="3" r="R243"/>
  <c i="2" r="P129"/>
  <c r="P128"/>
  <c i="1" r="AU95"/>
  <c i="2" r="R199"/>
  <c r="R128"/>
  <c i="4" r="T141"/>
  <c r="T130"/>
  <c i="2" r="BK129"/>
  <c r="J129"/>
  <c r="J97"/>
  <c i="3" r="T131"/>
  <c r="P144"/>
  <c r="P131"/>
  <c i="1" r="AU96"/>
  <c i="3" r="BK144"/>
  <c r="J144"/>
  <c r="J99"/>
  <c i="5" r="BK121"/>
  <c r="BK120"/>
  <c r="J120"/>
  <c r="J96"/>
  <c i="2" r="BK199"/>
  <c r="J199"/>
  <c r="J102"/>
  <c i="4" r="BK130"/>
  <c r="J130"/>
  <c i="3" r="J33"/>
  <c i="1" r="AV96"/>
  <c r="AT96"/>
  <c i="4" r="J33"/>
  <c i="1" r="AV97"/>
  <c r="AT97"/>
  <c r="BC94"/>
  <c r="W32"/>
  <c r="BB94"/>
  <c r="W31"/>
  <c i="4" r="F33"/>
  <c i="1" r="AZ97"/>
  <c i="5" r="J33"/>
  <c i="1" r="AV98"/>
  <c r="AT98"/>
  <c i="2" r="J33"/>
  <c i="1" r="AV95"/>
  <c r="AT95"/>
  <c i="2" r="F33"/>
  <c i="1" r="AZ95"/>
  <c i="3" r="F33"/>
  <c i="1" r="AZ96"/>
  <c i="4" r="J30"/>
  <c i="1" r="AG97"/>
  <c i="5" r="F33"/>
  <c i="1" r="AZ98"/>
  <c r="BD94"/>
  <c r="W33"/>
  <c r="BA94"/>
  <c r="W30"/>
  <c i="2" l="1" r="BK128"/>
  <c r="J128"/>
  <c i="3" r="BK131"/>
  <c r="J131"/>
  <c i="5" r="J121"/>
  <c r="J97"/>
  <c i="1" r="AN97"/>
  <c i="4" r="J96"/>
  <c r="J39"/>
  <c i="1" r="AU94"/>
  <c i="5" r="J30"/>
  <c i="1" r="AG98"/>
  <c i="3" r="J30"/>
  <c i="1" r="AG96"/>
  <c r="AX94"/>
  <c r="AZ94"/>
  <c r="W29"/>
  <c r="AW94"/>
  <c r="AK30"/>
  <c i="2" r="J30"/>
  <c i="1" r="AG95"/>
  <c r="AY94"/>
  <c i="3" l="1" r="J39"/>
  <c i="5" r="J39"/>
  <c i="2" r="J39"/>
  <c i="3" r="J96"/>
  <c i="2" r="J96"/>
  <c i="1" r="AN96"/>
  <c r="AN98"/>
  <c r="AN95"/>
  <c r="AG94"/>
  <c r="AK26"/>
  <c r="AV94"/>
  <c r="AK29"/>
  <c r="AK35"/>
  <c l="1"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<sst xmlns="http://schemas.openxmlformats.org/spreadsheetml/2006/main">
  <si>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</si>
  <si>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</si>
  <si>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</si>
  <si>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</si>
  <si>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</si>
  <si>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{f6685468-685d-4c9d-b41c-1a7f3a55676a}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</si>
  <si>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</si>
  <si>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</si>
  <si>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</si>
  <si>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</si>
  <si>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</si>
  <si>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</si>
  <si>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</si>
  <si>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</si>
  <si>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230510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</si>
  <si>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</si>
  <si>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</si>
  <si>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ZŠ 28. října - nová učebna v rámci respiria</t>
  </si>
  <si>
    <t>0,1</t>
  </si>
  <si>
    <t>KSO:</t>
  </si>
  <si>
    <t>CC-CZ:</t>
  </si>
  <si>
    <t>1</t>
  </si>
  <si>
    <t>Místo:</t>
  </si>
  <si>
    <t>Česká Lípa</t>
  </si>
  <si>
    <t>Datum:</t>
  </si>
  <si>
    <t>10. 5. 2023</t>
  </si>
  <si>
    <t>10</t>
  </si>
  <si>
    <t>100</t>
  </si>
  <si>
    <t>Zadavatel:</t>
  </si>
  <si>
    <t>IČ:</t>
  </si>
  <si>
    <t xml:space="preserve"> </t>
  </si>
  <si>
    <t>DIČ:</t>
  </si>
  <si>
    <t>Uchazeč:</t>
  </si>
  <si>
    <t>Vyplň údaj</t>
  </si>
  <si>
    <t>Projektant:</t>
  </si>
  <si>
    <t>Ing. Kateřina Iwanejko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</si>
  <si>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</si>
  <si>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</si>
  <si>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</si>
  <si>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</si>
  <si>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</si>
  <si>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</si>
  <si>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</si>
  <si>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</si>
  <si>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</si>
  <si>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</si>
  <si>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</si>
  <si>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</si>
  <si>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</si>
  <si>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</si>
  <si>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</si>
  <si>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</si>
  <si>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</si>
  <si>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</si>
  <si>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</si>
  <si>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</si>
  <si>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</si>
  <si>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</si>
  <si>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</si>
  <si>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</si>
  <si>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</si>
  <si>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</si>
  <si>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</si>
  <si>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</si>
  <si>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</si>
  <si>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</si>
  <si>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</si>
  <si>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</si>
  <si>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</si>
  <si>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</si>
  <si>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</si>
  <si>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</si>
  <si>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</si>
  <si>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</si>
  <si>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</si>
  <si>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</si>
  <si>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</si>
  <si>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</si>
  <si>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</si>
  <si>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</si>
  <si>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</si>
  <si>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</si>
  <si>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</si>
  <si>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</si>
  <si>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</si>
  <si>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Stavební práce</t>
  </si>
  <si>
    <t>STA</t>
  </si>
  <si>
    <t>{d7295b73-a266-4e93-9a6f-16f4eaa630c9}</t>
  </si>
  <si>
    <t>2</t>
  </si>
  <si>
    <t>02</t>
  </si>
  <si>
    <t>Silnoproud</t>
  </si>
  <si>
    <t>{7868a3a6-e5b9-437f-a1d5-4c918c2c17b1}</t>
  </si>
  <si>
    <t>03</t>
  </si>
  <si>
    <t>Slaboproud</t>
  </si>
  <si>
    <t>{2668a6c0-19d9-44d3-918f-ab06daa92577}</t>
  </si>
  <si>
    <t>VRN</t>
  </si>
  <si>
    <t>Vedlejší rozpočtové náklady</t>
  </si>
  <si>
    <t>{7ea36046-8ab8-454d-b3bf-a89a9e04b4d2}</t>
  </si>
  <si>
    <t>KRYCÍ LIST SOUPISU PRACÍ</t>
  </si>
  <si>
    <t>Objekt:</t>
  </si>
  <si>
    <t>01 - Stavební práce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</si>
  <si>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</si>
  <si>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</si>
  <si>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</si>
  <si>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</si>
  <si>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</si>
  <si>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</si>
  <si>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6 - Úpravy povrchů, podlahy a osazování výplní</t>
  </si>
  <si>
    <t xml:space="preserve">    9 - Ostatní konstrukce a práce, bourání</t>
  </si>
  <si>
    <t xml:space="preserve">    997 -  Přesun sutě a ostatní práce</t>
  </si>
  <si>
    <t xml:space="preserve">    998 - Přesun hmot</t>
  </si>
  <si>
    <t>PSV - Práce a dodávky PSV</t>
  </si>
  <si>
    <t xml:space="preserve">    763 - Konstrukce suché výstavby</t>
  </si>
  <si>
    <t xml:space="preserve">    766 - Konstrukce truhlářské</t>
  </si>
  <si>
    <t xml:space="preserve">    776 - Podlahy povlakové</t>
  </si>
  <si>
    <t xml:space="preserve">    783 - Dokončovací práce - nátěry</t>
  </si>
  <si>
    <t xml:space="preserve">    784 - Dokončovací práce - malby a tapety</t>
  </si>
  <si>
    <t xml:space="preserve">    786 - Dokončovací práce - čalounické úpravy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</si>
  <si>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</si>
  <si>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</si>
  <si>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</si>
  <si>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</si>
  <si>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</si>
  <si>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</si>
  <si>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</si>
  <si>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</si>
  <si>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</si>
  <si>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</si>
  <si>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</si>
  <si>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</si>
  <si>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</si>
  <si>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</si>
  <si>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</si>
  <si>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</si>
  <si>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6</t>
  </si>
  <si>
    <t>Úpravy povrchů, podlahy a osazování výplní</t>
  </si>
  <si>
    <t>K</t>
  </si>
  <si>
    <t>611131121</t>
  </si>
  <si>
    <t>Penetrační disperzní nátěr vnitřních stropů nanášený ručně</t>
  </si>
  <si>
    <t>m2</t>
  </si>
  <si>
    <t>CS ÚRS 2023 01</t>
  </si>
  <si>
    <t>4</t>
  </si>
  <si>
    <t>937733108</t>
  </si>
  <si>
    <t>PP</t>
  </si>
  <si>
    <t>Podkladní a spojovací vrstva vnitřních omítaných ploch penetrace disperzní nanášená ručně stropů</t>
  </si>
  <si>
    <t>VV</t>
  </si>
  <si>
    <t>nová učebna</t>
  </si>
  <si>
    <t>35,3</t>
  </si>
  <si>
    <t>611325416</t>
  </si>
  <si>
    <t>Oprava vnitřní vápenocementové hladké omítky stropů v rozsahu plochy do 10 % s celoplošným přeštukováním</t>
  </si>
  <si>
    <t>-1957466117</t>
  </si>
  <si>
    <t>Oprava vápenocementové omítky vnitřních ploch hladké, tloušťky do 20 mm, s celoplošným přeštukováním, tloušťky štuku 3 mm stropů, v rozsahu opravované plochy do 10%</t>
  </si>
  <si>
    <t>3</t>
  </si>
  <si>
    <t>612131121</t>
  </si>
  <si>
    <t>Penetrační disperzní nátěr vnitřních stěn nanášený ručně</t>
  </si>
  <si>
    <t>-1284741292</t>
  </si>
  <si>
    <t>Podkladní a spojovací vrstva vnitřních omítaných ploch penetrace disperzní nanášená ručně stěn</t>
  </si>
  <si>
    <t>stávající zdivo</t>
  </si>
  <si>
    <t>5,85*3,3</t>
  </si>
  <si>
    <t>-2,09*2,29*2</t>
  </si>
  <si>
    <t>+(2,09+2,28*2)*0,2</t>
  </si>
  <si>
    <t>Součet</t>
  </si>
  <si>
    <t>612325416</t>
  </si>
  <si>
    <t>Oprava vnitřní vápenocementové hladké omítky stěn v rozsahu plochy do 10 % s celoplošným přeštukováním</t>
  </si>
  <si>
    <t>-482636886</t>
  </si>
  <si>
    <t>Oprava vápenocementové omítky vnitřních ploch hladké, tloušťky do 20 mm, s celoplošným přeštukováním, tloušťky štuku 3 mm stěn, v rozsahu opravované plochy do 10%</t>
  </si>
  <si>
    <t>9</t>
  </si>
  <si>
    <t>Ostatní konstrukce a práce, bourání</t>
  </si>
  <si>
    <t>5</t>
  </si>
  <si>
    <t>949101111</t>
  </si>
  <si>
    <t>Lešení pomocné pro objekty pozemních staveb s lešeňovou podlahou v do 1,9 m zatížení do 150 kg/m2</t>
  </si>
  <si>
    <t>-1714728489</t>
  </si>
  <si>
    <t>Lešení pomocné pracovní pro objekty pozemních staveb pro zatížení do 150 kg/m2, o výšce lešeňové podlahy do 1,9 m</t>
  </si>
  <si>
    <t>952040001</t>
  </si>
  <si>
    <t>Průběžný úklid po dobu provádění stavebních prací</t>
  </si>
  <si>
    <t>kpl</t>
  </si>
  <si>
    <t>891037113</t>
  </si>
  <si>
    <t>7</t>
  </si>
  <si>
    <t>952901111</t>
  </si>
  <si>
    <t>Vyčištění budov bytové a občanské výstavby při výšce podlaží do 4 m</t>
  </si>
  <si>
    <t>2058461417</t>
  </si>
  <si>
    <t>Vyčištění budov nebo objektů před předáním do užívání budov bytové nebo občanské výstavby, světlé výšky podlaží do 4 m</t>
  </si>
  <si>
    <t>8</t>
  </si>
  <si>
    <t>965081611</t>
  </si>
  <si>
    <t>Odsekání soklíků rovných</t>
  </si>
  <si>
    <t>m</t>
  </si>
  <si>
    <t>-1709748738</t>
  </si>
  <si>
    <t>Odsekání soklíků včetně otlučení podkladní omítky až na zdivo rovných</t>
  </si>
  <si>
    <t xml:space="preserve">otlučení stávajícího soklu </t>
  </si>
  <si>
    <t>6,0+6,25</t>
  </si>
  <si>
    <t>976100001</t>
  </si>
  <si>
    <t>Demontáž nástěnky</t>
  </si>
  <si>
    <t>-351025718</t>
  </si>
  <si>
    <t xml:space="preserve">nástěnka </t>
  </si>
  <si>
    <t>5,4*2,0</t>
  </si>
  <si>
    <t>976100002</t>
  </si>
  <si>
    <t xml:space="preserve">Demontáž lišt, kotev apod. </t>
  </si>
  <si>
    <t>1503838356</t>
  </si>
  <si>
    <t>11</t>
  </si>
  <si>
    <t>978011121</t>
  </si>
  <si>
    <t>Otlučení (osekání) vnitřní vápenné nebo vápenocementové omítky stropů v rozsahu přes 5 do 10 %</t>
  </si>
  <si>
    <t>1329241965</t>
  </si>
  <si>
    <t>Otlučení vápenných nebo vápenocementových omítek vnitřních ploch stropů, v rozsahu přes 5 do 10 %</t>
  </si>
  <si>
    <t>12</t>
  </si>
  <si>
    <t>978013121</t>
  </si>
  <si>
    <t>Otlučení (osekání) vnitřní vápenné nebo vápenocementové omítky stěn v rozsahu přes 5 do 10 %</t>
  </si>
  <si>
    <t>533657370</t>
  </si>
  <si>
    <t>Otlučení vápenných nebo vápenocementových omítek vnitřních ploch stěn s vyškrabáním spar, s očištěním zdiva, v rozsahu přes 5 do 10 %</t>
  </si>
  <si>
    <t>997</t>
  </si>
  <si>
    <t xml:space="preserve"> Přesun sutě a ostatní práce</t>
  </si>
  <si>
    <t>13</t>
  </si>
  <si>
    <t>997000002</t>
  </si>
  <si>
    <t>Ochrana stávajících stávajících konstrukcí před poškozením bouracími pracemi</t>
  </si>
  <si>
    <t>-1805730336</t>
  </si>
  <si>
    <t>14</t>
  </si>
  <si>
    <t>997000003</t>
  </si>
  <si>
    <t xml:space="preserve">Odborné zajištění a odpojení rozvodů elektro </t>
  </si>
  <si>
    <t>2098198665</t>
  </si>
  <si>
    <t xml:space="preserve">Odborné zajištění a odpojení rozvodů elektro a stavební rozvodnice elektro </t>
  </si>
  <si>
    <t>P</t>
  </si>
  <si>
    <t xml:space="preserve">Poznámka k položce:_x000d_
_x000d_
</t>
  </si>
  <si>
    <t>997013151</t>
  </si>
  <si>
    <t>Vnitrostaveništní doprava suti a vybouraných hmot pro budovy v do 6 m s omezením mechanizace</t>
  </si>
  <si>
    <t>t</t>
  </si>
  <si>
    <t>1466543748</t>
  </si>
  <si>
    <t>Vnitrostaveništní doprava suti a vybouraných hmot vodorovně do 50 m svisle s omezením mechanizace pro budovy a haly výšky do 6 m</t>
  </si>
  <si>
    <t>16</t>
  </si>
  <si>
    <t>997013501.1</t>
  </si>
  <si>
    <t xml:space="preserve">Odvoz  suti na skládku a vybouraných hmot se složením </t>
  </si>
  <si>
    <t>308338167</t>
  </si>
  <si>
    <t xml:space="preserve">Odvoz  suti na skládku a vybouraných hmot se složením - skládka dle dodavatele stavby</t>
  </si>
  <si>
    <t>17</t>
  </si>
  <si>
    <t>997013631</t>
  </si>
  <si>
    <t>Poplatek za uložení na skládce (skládkovné) stavebního odpadu směsného kód odpadu 17 09 04</t>
  </si>
  <si>
    <t>1689685622</t>
  </si>
  <si>
    <t>Poplatek za uložení stavebního odpadu na skládce (skládkovné) směsného stavebního a demoličního zatříděného do Katalogu odpadů pod kódem 17 09 04</t>
  </si>
  <si>
    <t>998</t>
  </si>
  <si>
    <t>Přesun hmot</t>
  </si>
  <si>
    <t>18</t>
  </si>
  <si>
    <t>998018001</t>
  </si>
  <si>
    <t>Přesun hmot ruční pro budovy v do 6 m</t>
  </si>
  <si>
    <t>-531273223</t>
  </si>
  <si>
    <t>Přesun hmot pro budovy občanské výstavby, bydlení, výrobu a služby ruční - bez užití mechanizace vodorovná dopravní vzdálenost do 100 m pro budovy s jakoukoliv nosnou konstrukcí výšky do 6 m</t>
  </si>
  <si>
    <t>PSV</t>
  </si>
  <si>
    <t>Práce a dodávky PSV</t>
  </si>
  <si>
    <t>763</t>
  </si>
  <si>
    <t>Konstrukce suché výstavby</t>
  </si>
  <si>
    <t>19</t>
  </si>
  <si>
    <t>763111360</t>
  </si>
  <si>
    <t>SDK příčka tl 75 mm profil CW+UW 50 desky 1x akustická 12,5 s izolací EI 45 Rw do 47 dB</t>
  </si>
  <si>
    <t>-1508816470</t>
  </si>
  <si>
    <t>Příčka ze sádrokartonových desek s nosnou konstrukcí z jednoduchých ocelových profilů UW, CW jednoduše opláštěná deskou akustickou tl. 12,5 mm s izolací, EI 45, příčka tl. 75 mm, profil 50, Rw do 47 dB</t>
  </si>
  <si>
    <t>5,4*3,3</t>
  </si>
  <si>
    <t>20</t>
  </si>
  <si>
    <t>763111362</t>
  </si>
  <si>
    <t>SDK příčka tl 125 mm profil CW+UW 100 desky 1x akustická 12,5 s izolací EI 45 Rw do 54 dB</t>
  </si>
  <si>
    <t>-1983252353</t>
  </si>
  <si>
    <t>Příčka ze sádrokartonových desek s nosnou konstrukcí z jednoduchých ocelových profilů UW, CW jednoduše opláštěná deskou akustickou tl. 12,5 mm s izolací, EI 45, příčka tl. 125 mm, profil 100, Rw do 54 dB</t>
  </si>
  <si>
    <t>5,54*3,3</t>
  </si>
  <si>
    <t>-0,9*2,0</t>
  </si>
  <si>
    <t>763111717</t>
  </si>
  <si>
    <t>SDK příčka základní penetrační nátěr (oboustranně)</t>
  </si>
  <si>
    <t>713257203</t>
  </si>
  <si>
    <t>Příčka ze sádrokartonových desek ostatní konstrukce a práce na příčkách ze sádrokartonových desek základní penetrační nátěr (oboustranný)</t>
  </si>
  <si>
    <t>příčky SDK 75, SDK 125</t>
  </si>
  <si>
    <t>17,82+34,302</t>
  </si>
  <si>
    <t>22</t>
  </si>
  <si>
    <t>763111719</t>
  </si>
  <si>
    <t>SDK příčka úprava styku příčky a podhledu akrylátovým tmelem (oboustranně)</t>
  </si>
  <si>
    <t>408470272</t>
  </si>
  <si>
    <t>Příčka ze sádrokartonových desek ostatní konstrukce a práce na příčkách ze sádrokartonových desek úprava styku příčky a podhledu (oboustranně) akrylátovým tmelem</t>
  </si>
  <si>
    <t>(5,85+5,4*2)</t>
  </si>
  <si>
    <t>23</t>
  </si>
  <si>
    <t>763181311</t>
  </si>
  <si>
    <t>Montáž jednokřídlové kovové zárubně SDK příčka</t>
  </si>
  <si>
    <t>kus</t>
  </si>
  <si>
    <t>1056350011</t>
  </si>
  <si>
    <t>Výplně otvorů konstrukcí ze sádrokartonových desek montáž zárubně kovové s konstrukcí jednokřídlové</t>
  </si>
  <si>
    <t>24</t>
  </si>
  <si>
    <t>M</t>
  </si>
  <si>
    <t>55331596</t>
  </si>
  <si>
    <t>zárubeň jednokřídlá ocelová pro sádrokartonové příčky tl stěny 110-150mm rozměru 900/1970, 2100mm</t>
  </si>
  <si>
    <t>32</t>
  </si>
  <si>
    <t>-535636308</t>
  </si>
  <si>
    <t>25</t>
  </si>
  <si>
    <t>998763100</t>
  </si>
  <si>
    <t>Přesun hmot tonážní pro dřevostavby v objektech v do 6 m</t>
  </si>
  <si>
    <t>-1885932225</t>
  </si>
  <si>
    <t>Přesun hmot pro dřevostavby stanovený z hmotnosti přesunovaného materiálu vodorovná dopravní vzdálenost do 50 m v objektech výšky do 6 m</t>
  </si>
  <si>
    <t>26</t>
  </si>
  <si>
    <t>998763181</t>
  </si>
  <si>
    <t>Příplatek k přesunu hmot tonážní pro 763 dřevostavby prováděný bez použití mechanizace</t>
  </si>
  <si>
    <t>769141349</t>
  </si>
  <si>
    <t>Přesun hmot pro dřevostavby stanovený z hmotnosti přesunovaného materiálu Příplatek k ceně za přesun prováděný bez použití mechanizace pro jakoukoliv výšku objektu</t>
  </si>
  <si>
    <t>766</t>
  </si>
  <si>
    <t>Konstrukce truhlářské</t>
  </si>
  <si>
    <t>27</t>
  </si>
  <si>
    <t>766660002</t>
  </si>
  <si>
    <t>Montáž dveřních křídel otvíravých jednokřídlových š přes 0,8 m do ocelové zárubně</t>
  </si>
  <si>
    <t>1230811764</t>
  </si>
  <si>
    <t>Montáž dveřních křídel dřevěných nebo plastových otevíravých do ocelové zárubně povrchově upravených jednokřídlových, šířky přes 800 mm</t>
  </si>
  <si>
    <t>28</t>
  </si>
  <si>
    <t>61162087</t>
  </si>
  <si>
    <t>dveře jednokřídlé dřevotřískové povrch laminátový plné 900x1970-2100mm</t>
  </si>
  <si>
    <t>-1904456387</t>
  </si>
  <si>
    <t>29</t>
  </si>
  <si>
    <t>766660728</t>
  </si>
  <si>
    <t>Montáž dveřního interiérového kování - zámku</t>
  </si>
  <si>
    <t>-1934128823</t>
  </si>
  <si>
    <t>Montáž dveřních doplňků dveřního kování interiérového zámku</t>
  </si>
  <si>
    <t>30</t>
  </si>
  <si>
    <t>54964115</t>
  </si>
  <si>
    <t>vložka cylindrická</t>
  </si>
  <si>
    <t>128</t>
  </si>
  <si>
    <t>-997090744</t>
  </si>
  <si>
    <t>vložka cylindrická 30+40</t>
  </si>
  <si>
    <t>31</t>
  </si>
  <si>
    <t>766660729</t>
  </si>
  <si>
    <t>Montáž dveřního interiérového kování - štítku s klikou</t>
  </si>
  <si>
    <t>55069247</t>
  </si>
  <si>
    <t>Montáž dveřních doplňků dveřního kování interiérového štítku s klikou</t>
  </si>
  <si>
    <t>54914123</t>
  </si>
  <si>
    <t>kování rozetové klika/klika</t>
  </si>
  <si>
    <t>505871144</t>
  </si>
  <si>
    <t>33</t>
  </si>
  <si>
    <t>998766101</t>
  </si>
  <si>
    <t>Přesun hmot tonážní pro kce truhlářské v objektech v do 6 m</t>
  </si>
  <si>
    <t>328170721</t>
  </si>
  <si>
    <t>Přesun hmot pro konstrukce truhlářské stanovený z hmotnosti přesunovaného materiálu vodorovná dopravní vzdálenost do 50 m v objektech výšky do 6 m</t>
  </si>
  <si>
    <t>34</t>
  </si>
  <si>
    <t>998766181</t>
  </si>
  <si>
    <t>Příplatek k přesunu hmot tonážní 766 prováděný bez použití mechanizace</t>
  </si>
  <si>
    <t>1507338108</t>
  </si>
  <si>
    <t>Přesun hmot pro konstrukce truhlářské stanovený z hmotnosti přesunovaného materiálu Příplatek k ceně za přesun prováděný bez použití mechanizace pro jakoukoliv výšku objektu</t>
  </si>
  <si>
    <t>776</t>
  </si>
  <si>
    <t>Podlahy povlakové</t>
  </si>
  <si>
    <t>35</t>
  </si>
  <si>
    <t>776111311</t>
  </si>
  <si>
    <t>Vysátí podkladu povlakových podlah</t>
  </si>
  <si>
    <t>1606733335</t>
  </si>
  <si>
    <t>Příprava podkladu vysátí podlah</t>
  </si>
  <si>
    <t>36</t>
  </si>
  <si>
    <t>776121112</t>
  </si>
  <si>
    <t>Vodou ředitelná penetrace savého podkladu povlakových podlah</t>
  </si>
  <si>
    <t>342957835</t>
  </si>
  <si>
    <t>Příprava podkladu penetrace vodou ředitelná podlah</t>
  </si>
  <si>
    <t>37</t>
  </si>
  <si>
    <t>776141113</t>
  </si>
  <si>
    <t>Stěrka podlahová nivelační pro vyrovnání podkladu povlakových podlah pevnosti 20 MPa tl přes 5 do 8 mm</t>
  </si>
  <si>
    <t>486920024</t>
  </si>
  <si>
    <t>Příprava podkladu vyrovnání samonivelační stěrkou podlah min.pevnosti 20 MPa, tloušťky přes 5 do 8 mm</t>
  </si>
  <si>
    <t>38</t>
  </si>
  <si>
    <t>776221111</t>
  </si>
  <si>
    <t>Lepení pásů z PVC standardním lepidlem</t>
  </si>
  <si>
    <t>-1188665596</t>
  </si>
  <si>
    <t>Montáž podlahovin z PVC lepením standardním lepidlem z pásů standardních</t>
  </si>
  <si>
    <t>39</t>
  </si>
  <si>
    <t>28411012</t>
  </si>
  <si>
    <t>PVC vinyl heterogenní protiskluzná tl 2,00mm, nášlapná vrstva 0,70mm, třída zátěže 34/43, otlak do 0,05mm, R10, hořlavost Bfl S1</t>
  </si>
  <si>
    <t>1527929196</t>
  </si>
  <si>
    <t>35,3*1,1 'Přepočtené koeficientem množství</t>
  </si>
  <si>
    <t>40</t>
  </si>
  <si>
    <t>776411111</t>
  </si>
  <si>
    <t>Montáž obvodových soklíků výšky do 80 mm</t>
  </si>
  <si>
    <t>-1286043635</t>
  </si>
  <si>
    <t>Montáž soklíků lepením obvodových, výšky do 80 mm</t>
  </si>
  <si>
    <t>5,85*2+6,05*2</t>
  </si>
  <si>
    <t>-0,9</t>
  </si>
  <si>
    <t>41</t>
  </si>
  <si>
    <t>28411003</t>
  </si>
  <si>
    <t>lišta soklová PVC 30x30mm</t>
  </si>
  <si>
    <t>-976961342</t>
  </si>
  <si>
    <t>22,9*1,02 'Přepočtené koeficientem množství</t>
  </si>
  <si>
    <t>42</t>
  </si>
  <si>
    <t>776421312</t>
  </si>
  <si>
    <t>Montáž přechodových šroubovaných lišt</t>
  </si>
  <si>
    <t>-1279388992</t>
  </si>
  <si>
    <t>Montáž lišt přechodových šroubovaných</t>
  </si>
  <si>
    <t>přechod chodba-učebna</t>
  </si>
  <si>
    <t>0,9</t>
  </si>
  <si>
    <t>43</t>
  </si>
  <si>
    <t>55343120</t>
  </si>
  <si>
    <t>profil přechodový Al vrtaný 30mm stříbro</t>
  </si>
  <si>
    <t>-434758828</t>
  </si>
  <si>
    <t>0,9*1,1 'Přepočtené koeficientem množství</t>
  </si>
  <si>
    <t>44</t>
  </si>
  <si>
    <t>776991121</t>
  </si>
  <si>
    <t>Základní čištění nově položených podlahovin vysátím a setřením vlhkým mopem</t>
  </si>
  <si>
    <t>-1320576211</t>
  </si>
  <si>
    <t>Ostatní práce údržba nových podlahovin po pokládce čištění základní</t>
  </si>
  <si>
    <t>45</t>
  </si>
  <si>
    <t>998776101</t>
  </si>
  <si>
    <t>Přesun hmot tonážní pro podlahy povlakové v objektech v do 6 m</t>
  </si>
  <si>
    <t>256666422</t>
  </si>
  <si>
    <t>Přesun hmot pro podlahy povlakové stanovený z hmotnosti přesunovaného materiálu vodorovná dopravní vzdálenost do 50 m v objektech výšky do 6 m</t>
  </si>
  <si>
    <t>46</t>
  </si>
  <si>
    <t>998776181</t>
  </si>
  <si>
    <t>Příplatek k přesunu hmot tonážní 776 prováděný bez použití mechanizace</t>
  </si>
  <si>
    <t>2012665271</t>
  </si>
  <si>
    <t>Přesun hmot pro podlahy povlakové stanovený z hmotnosti přesunovaného materiálu Příplatek k cenám za přesun prováděný bez použití mechanizace pro jakoukoliv výšku objektu</t>
  </si>
  <si>
    <t>783</t>
  </si>
  <si>
    <t>Dokončovací práce - nátěry</t>
  </si>
  <si>
    <t>47</t>
  </si>
  <si>
    <t>783221112</t>
  </si>
  <si>
    <t>Nátěry syntetické KDK barva dražší lesklý povrch 1x antikorozní, 1x základní, 2x email - nátěr zárubní, radiátorů, rozvodů ÚT</t>
  </si>
  <si>
    <t>-1735134808</t>
  </si>
  <si>
    <t>Nátěry syntetické KDK barva dražší lesklý povrch 1x antikorozní, 1x základní, 2x email - nátěr zárubní</t>
  </si>
  <si>
    <t>radiátory (2 ks)</t>
  </si>
  <si>
    <t>1,0*2*2</t>
  </si>
  <si>
    <t>rozvody ÚT</t>
  </si>
  <si>
    <t>1,0</t>
  </si>
  <si>
    <t>zárubně</t>
  </si>
  <si>
    <t>1*1,25</t>
  </si>
  <si>
    <t>48</t>
  </si>
  <si>
    <t>783301311</t>
  </si>
  <si>
    <t>Odmaštění zámečnických konstrukcí vodou ředitelným odmašťovačem</t>
  </si>
  <si>
    <t>-662701310</t>
  </si>
  <si>
    <t>Příprava podkladu zámečnických konstrukcí před provedením nátěru odmaštění odmašťovačem vodou ředitelným</t>
  </si>
  <si>
    <t>49</t>
  </si>
  <si>
    <t>783306801</t>
  </si>
  <si>
    <t>Odstranění nátěru ze zámečnických konstrukcí obroušením</t>
  </si>
  <si>
    <t>1435110040</t>
  </si>
  <si>
    <t>Odstranění nátěrů ze zámečnických konstrukcí obroušením</t>
  </si>
  <si>
    <t>784</t>
  </si>
  <si>
    <t>Dokončovací práce - malby a tapety</t>
  </si>
  <si>
    <t>50</t>
  </si>
  <si>
    <t>784121001</t>
  </si>
  <si>
    <t>Oškrabání malby v mísnostech v do 3,80 m</t>
  </si>
  <si>
    <t>556531917</t>
  </si>
  <si>
    <t>Oškrabání malby v místnostech výšky do 3,80 m</t>
  </si>
  <si>
    <t>35,3 "stropy</t>
  </si>
  <si>
    <t>11,063 "stěny</t>
  </si>
  <si>
    <t>51</t>
  </si>
  <si>
    <t>784121011</t>
  </si>
  <si>
    <t>Rozmývání podkladu po oškrabání malby v místnostech v do 3,80 m</t>
  </si>
  <si>
    <t>1394566238</t>
  </si>
  <si>
    <t>Rozmývání podkladu po oškrabání malby v místnostech výšky do 3,80 m</t>
  </si>
  <si>
    <t>52</t>
  </si>
  <si>
    <t>784181101</t>
  </si>
  <si>
    <t>Základní akrylátová jednonásobná bezbarvá penetrace podkladu v místnostech v do 3,80 m</t>
  </si>
  <si>
    <t>301917642</t>
  </si>
  <si>
    <t>Penetrace podkladu jednonásobná základní akrylátová bezbarvá v místnostech výšky do 3,80 m</t>
  </si>
  <si>
    <t xml:space="preserve">17,82+34,302*2 </t>
  </si>
  <si>
    <t>35,3 "strop</t>
  </si>
  <si>
    <t>53</t>
  </si>
  <si>
    <t>784221101</t>
  </si>
  <si>
    <t>Dvojnásobné bílé malby ze směsí za sucha dobře otěruvzdorných v místnostech do 3,80 m</t>
  </si>
  <si>
    <t>-515491919</t>
  </si>
  <si>
    <t>Malby z malířských směsí otěruvzdorných za sucha dvojnásobné, bílé za sucha otěruvzdorné dobře v místnostech výšky do 3,80 m</t>
  </si>
  <si>
    <t>786</t>
  </si>
  <si>
    <t>Dokončovací práce - čalounické úpravy</t>
  </si>
  <si>
    <t>54</t>
  </si>
  <si>
    <t>786626121</t>
  </si>
  <si>
    <t>Montáž lamelové žaluzie vnitřní nebo do oken dvojitých kovových</t>
  </si>
  <si>
    <t>459954225</t>
  </si>
  <si>
    <t>Montáž zastiňujících žaluzií lamelových vnitřních nebo do oken dvojitých kovových</t>
  </si>
  <si>
    <t>2,09*2,28*2</t>
  </si>
  <si>
    <t>55</t>
  </si>
  <si>
    <t>55346200</t>
  </si>
  <si>
    <t>žaluzie horizontální interiérové</t>
  </si>
  <si>
    <t>-1111742340</t>
  </si>
  <si>
    <t>02 - Silnoproud</t>
  </si>
  <si>
    <t xml:space="preserve">    740 - Elektromontáže - zkoušky a revize</t>
  </si>
  <si>
    <t xml:space="preserve">    742 - Elektromontáže - rozvodný systém</t>
  </si>
  <si>
    <t xml:space="preserve">    743 - Elektromontáže - hrubá montáž</t>
  </si>
  <si>
    <t xml:space="preserve">    744 - Elektromontáže - rozvody vodičů měděných</t>
  </si>
  <si>
    <t xml:space="preserve">    746 - Elektromontáže - soubory pro vodiče</t>
  </si>
  <si>
    <t xml:space="preserve">    747 - Elektromontáže - kompletace rozvodů</t>
  </si>
  <si>
    <t xml:space="preserve">    748 - Elektromontáže - osvětlovací zařízení a svítidla</t>
  </si>
  <si>
    <t xml:space="preserve">    749 - Elektromontáže - ostatní práce a konstrukce</t>
  </si>
  <si>
    <t>VRN - Vedlejší rozpočtové náklady</t>
  </si>
  <si>
    <t xml:space="preserve">    VRN1 - Průzkumné, geodetické a projektové práce</t>
  </si>
  <si>
    <t xml:space="preserve">    VRN7 - Provozní vlivy</t>
  </si>
  <si>
    <t xml:space="preserve">    VRN9 - Ostatní náklady</t>
  </si>
  <si>
    <t>971033141</t>
  </si>
  <si>
    <t>Vybourání otvorů ve zdivu cihelném D do 60 mm na MVC nebo MV tl do 300 mm</t>
  </si>
  <si>
    <t>971033148</t>
  </si>
  <si>
    <t>Vybourání otvorů ve zdivu cihelném D do 150 mm na MVC nebo MV tl do 300 mm</t>
  </si>
  <si>
    <t>973031324</t>
  </si>
  <si>
    <t>Vysekání kapes ve zdivu cihelném na MV nebo MVC pl do 0,10 m2 hl do 150 mm</t>
  </si>
  <si>
    <t>974082212</t>
  </si>
  <si>
    <t>Vysekání rýh pro vodiče v omítce MC stěn š do 30 mm</t>
  </si>
  <si>
    <t>974082214</t>
  </si>
  <si>
    <t>Vysekání rýh pro vodiče v omítce MC stěn š do 70 mm</t>
  </si>
  <si>
    <t>740</t>
  </si>
  <si>
    <t>Elektromontáže - zkoušky a revize</t>
  </si>
  <si>
    <t>740991200</t>
  </si>
  <si>
    <t>Celková prohlídka elektrického rozvodu a zařízení do 0,2 milionu</t>
  </si>
  <si>
    <t>742</t>
  </si>
  <si>
    <t>Elektromontáže - rozvodný systém</t>
  </si>
  <si>
    <t>742231100</t>
  </si>
  <si>
    <t>Úpravy napojovacího bodu</t>
  </si>
  <si>
    <t>hod</t>
  </si>
  <si>
    <t>74281111R</t>
  </si>
  <si>
    <t>Koordinace s provozovatelem / investorem</t>
  </si>
  <si>
    <t>743</t>
  </si>
  <si>
    <t>Elektromontáže - hrubá montáž</t>
  </si>
  <si>
    <t>743112115</t>
  </si>
  <si>
    <t>Montáž trubka plastová ohebná D 29 mm uložená pevně</t>
  </si>
  <si>
    <t>345710510</t>
  </si>
  <si>
    <t>trubka elektroinstalační ohebná D29 mm</t>
  </si>
  <si>
    <t>743112119</t>
  </si>
  <si>
    <t>Montáž trubka plastová ohebná D 16 mm uložená pevně</t>
  </si>
  <si>
    <t>345710571</t>
  </si>
  <si>
    <t>trubka elektroinstalační ohebná D16 mm</t>
  </si>
  <si>
    <t>743411121</t>
  </si>
  <si>
    <t>Montáž krabice zapuštěná plastová</t>
  </si>
  <si>
    <t>10.033.023</t>
  </si>
  <si>
    <t xml:space="preserve">Krabice  KO 68</t>
  </si>
  <si>
    <t>743622200</t>
  </si>
  <si>
    <t>Montáž svorka hromosvodná typ ST, SJ, SK, SZ, SR01, 02 se 3 šrouby</t>
  </si>
  <si>
    <t>354420290</t>
  </si>
  <si>
    <t xml:space="preserve">svorka uzemnění  SU nerez univerzální</t>
  </si>
  <si>
    <t>744</t>
  </si>
  <si>
    <t>Elektromontáže - rozvody vodičů měděných</t>
  </si>
  <si>
    <t>744211111</t>
  </si>
  <si>
    <t>Montáž vodič Cu izolovaný sk.1 do 1 kV žíla 0,35 až 6 mm2 do stěny</t>
  </si>
  <si>
    <t>341408258</t>
  </si>
  <si>
    <t>vodič silový s Cu jádrem CY H07 V-U 4 mm2</t>
  </si>
  <si>
    <t>744411220</t>
  </si>
  <si>
    <t>Montáž kabel Cu sk.2 do 1 kV do 0,20 kg pod omítku stěn</t>
  </si>
  <si>
    <t>341110300</t>
  </si>
  <si>
    <t>kabel silový s Cu jádrem CYKY-J 3x1,5 mm2</t>
  </si>
  <si>
    <t>744411230</t>
  </si>
  <si>
    <t>Montáž kabel Cu sk.2 do 1 kV do 0,40 kg pod omítku stěn</t>
  </si>
  <si>
    <t>341110360</t>
  </si>
  <si>
    <t>kabel silový s Cu jádrem CYKY 3x2,5 mm2</t>
  </si>
  <si>
    <t>746</t>
  </si>
  <si>
    <t>Elektromontáže - soubory pro vodiče</t>
  </si>
  <si>
    <t>746211110</t>
  </si>
  <si>
    <t>Ukončení vodič izolovaný do 2,5mm2 v rozváděči nebo na přístroji</t>
  </si>
  <si>
    <t>21060624</t>
  </si>
  <si>
    <t>SVORKA WAGO 221-415 5x2,5</t>
  </si>
  <si>
    <t>ks</t>
  </si>
  <si>
    <t>68500231</t>
  </si>
  <si>
    <t>SVORKA ST 5 NA POTRUBI</t>
  </si>
  <si>
    <t>68500240</t>
  </si>
  <si>
    <t>OZNAC.STITEK C.1</t>
  </si>
  <si>
    <t>345723090</t>
  </si>
  <si>
    <t>páska stahovací kabelová VPP 4/280</t>
  </si>
  <si>
    <t>100 kus</t>
  </si>
  <si>
    <t>345723012</t>
  </si>
  <si>
    <t>Podružný a pomocný materiál pro upevnění a připojení kabelů CYKY ( smršťovací izolace, …. )</t>
  </si>
  <si>
    <t>soubor</t>
  </si>
  <si>
    <t>56</t>
  </si>
  <si>
    <t>747</t>
  </si>
  <si>
    <t>Elektromontáže - kompletace rozvodů</t>
  </si>
  <si>
    <t>747111111</t>
  </si>
  <si>
    <t>Montáž vypínač nástěnný 1-jednopólový prostředí obyčejné nebo vlhké</t>
  </si>
  <si>
    <t>58</t>
  </si>
  <si>
    <t>345357691R</t>
  </si>
  <si>
    <t>spínač jednopólový řazení 1 10A bílý, IP20, komplet</t>
  </si>
  <si>
    <t>60</t>
  </si>
  <si>
    <t>747111116</t>
  </si>
  <si>
    <t>Montáž vypínač nástěnný řazení č.5 prostředí obyčejné nebo vlhké</t>
  </si>
  <si>
    <t>62</t>
  </si>
  <si>
    <t>345357696R</t>
  </si>
  <si>
    <t>spínač jednopólový řazení 5 10A bílý, IP20, komplet</t>
  </si>
  <si>
    <t>64</t>
  </si>
  <si>
    <t>747111128</t>
  </si>
  <si>
    <t>Krabice vývodka do 5x2,5mm2</t>
  </si>
  <si>
    <t>66</t>
  </si>
  <si>
    <t>345357130</t>
  </si>
  <si>
    <t>68</t>
  </si>
  <si>
    <t>747161060</t>
  </si>
  <si>
    <t>Montáž zásuvka chráněná bezšroubové připojení v krabici L+N+PE dvojí zapojení prostř. základní,vlhké</t>
  </si>
  <si>
    <t>70</t>
  </si>
  <si>
    <t>345504856R</t>
  </si>
  <si>
    <t xml:space="preserve">zásuvka 1násobná 16A IP20  bílá komplet</t>
  </si>
  <si>
    <t>72</t>
  </si>
  <si>
    <t>345504856R1</t>
  </si>
  <si>
    <t xml:space="preserve">zásuvka 1násobná 16A IP20  bílá komplet s přepěťovou ochranou T4</t>
  </si>
  <si>
    <t>74</t>
  </si>
  <si>
    <t>747161995</t>
  </si>
  <si>
    <t>Kabelová protipožární ucpávka vč. certifikované kontroly</t>
  </si>
  <si>
    <t>76</t>
  </si>
  <si>
    <t>10.005.005R</t>
  </si>
  <si>
    <t>Kabelová protipožární ucpávka</t>
  </si>
  <si>
    <t>78</t>
  </si>
  <si>
    <t>747162290</t>
  </si>
  <si>
    <t>Montáž rámečku 1-5 pozic</t>
  </si>
  <si>
    <t>80</t>
  </si>
  <si>
    <t>10.005.065R</t>
  </si>
  <si>
    <t>Rámeček jednonásobný</t>
  </si>
  <si>
    <t>82</t>
  </si>
  <si>
    <t>10.005.065R.1</t>
  </si>
  <si>
    <t>Rámeček dvojnásobný</t>
  </si>
  <si>
    <t>84</t>
  </si>
  <si>
    <t>10.005.065R.2</t>
  </si>
  <si>
    <t>Rámeček trojnásobný</t>
  </si>
  <si>
    <t>86</t>
  </si>
  <si>
    <t>7471621R</t>
  </si>
  <si>
    <t>Podružný montážní materiál</t>
  </si>
  <si>
    <t>88</t>
  </si>
  <si>
    <t>748</t>
  </si>
  <si>
    <t>Elektromontáže - osvětlovací zařízení a svítidla</t>
  </si>
  <si>
    <t>748121142</t>
  </si>
  <si>
    <t xml:space="preserve">Montáž svítidlo zářivkové / LED stropní nástěnné  do dvou zdrojů</t>
  </si>
  <si>
    <t>90</t>
  </si>
  <si>
    <t>34814435R1</t>
  </si>
  <si>
    <t xml:space="preserve">A- Svítidlo LED 23W / 2750 lm přisazené  / svěšené / do rastru  600x600mm</t>
  </si>
  <si>
    <t>92</t>
  </si>
  <si>
    <t>34814435R2</t>
  </si>
  <si>
    <t xml:space="preserve">B - Svítidlo LED 29W / 3050 lm - asymetrické přisazené  / svěšené / nasvícení tabule 1210x150mm</t>
  </si>
  <si>
    <t>94</t>
  </si>
  <si>
    <t>748992300</t>
  </si>
  <si>
    <t>Měření intenzity osvětlení</t>
  </si>
  <si>
    <t>96</t>
  </si>
  <si>
    <t>749</t>
  </si>
  <si>
    <t>Elektromontáže - ostatní práce a konstrukce</t>
  </si>
  <si>
    <t>74991851R</t>
  </si>
  <si>
    <t>Podružný, spojovací, připojovací, kotevní a upevňovací materiál, svorky a - veškeré příslušenství, …........</t>
  </si>
  <si>
    <t>98</t>
  </si>
  <si>
    <t>340550847R</t>
  </si>
  <si>
    <t>Podružný, spojovací, připojovací, kotevní a upevňovací materiál, svorky a - veškeré příslušenství, ….........</t>
  </si>
  <si>
    <t>VRN1</t>
  </si>
  <si>
    <t>Průzkumné, geodetické a projektové práce</t>
  </si>
  <si>
    <t>013254000</t>
  </si>
  <si>
    <t>Dokumentace skutečného provedení stavby</t>
  </si>
  <si>
    <t>102</t>
  </si>
  <si>
    <t>013254000R</t>
  </si>
  <si>
    <t>Koordinace vypnutí stavby, prozatímní napájení staveništního rozvaděče</t>
  </si>
  <si>
    <t>104</t>
  </si>
  <si>
    <t>VRN7</t>
  </si>
  <si>
    <t>Provozní vlivy</t>
  </si>
  <si>
    <t>071103000</t>
  </si>
  <si>
    <t>práce ve výšce nad 3m</t>
  </si>
  <si>
    <t>106</t>
  </si>
  <si>
    <t>VRN9</t>
  </si>
  <si>
    <t>Ostatní náklady</t>
  </si>
  <si>
    <t>092100008</t>
  </si>
  <si>
    <t>Stavební přípomoce</t>
  </si>
  <si>
    <t>108</t>
  </si>
  <si>
    <t>340520545R</t>
  </si>
  <si>
    <t>Materiál pro stavební přípomoce / zához rýh pro vodiče a kabely, úpravy sádrokratonu</t>
  </si>
  <si>
    <t>110</t>
  </si>
  <si>
    <t>09210012</t>
  </si>
  <si>
    <t>Úklid</t>
  </si>
  <si>
    <t>112</t>
  </si>
  <si>
    <t>57</t>
  </si>
  <si>
    <t>34052040</t>
  </si>
  <si>
    <t>set</t>
  </si>
  <si>
    <t>114</t>
  </si>
  <si>
    <t>09210985</t>
  </si>
  <si>
    <t>Demontáž a úpravy stávající elektroinstalace</t>
  </si>
  <si>
    <t>116</t>
  </si>
  <si>
    <t>59</t>
  </si>
  <si>
    <t>092203041</t>
  </si>
  <si>
    <t>Ekologická likvidace odpadů</t>
  </si>
  <si>
    <t>118</t>
  </si>
  <si>
    <t>03 - Slaboproud</t>
  </si>
  <si>
    <t>Celková prohlídka elektrického rozvodu a zařízení do 0,1 milionu vč. měření 2 datových paprsků</t>
  </si>
  <si>
    <t>Úpravy napojovacího bodu vč. materiálu</t>
  </si>
  <si>
    <t>341110050</t>
  </si>
  <si>
    <t>Kabel sdělovací ÚTP cat 5/6</t>
  </si>
  <si>
    <t>747110028</t>
  </si>
  <si>
    <t>345551245R</t>
  </si>
  <si>
    <t>zásuvka datová 1xRJ45 komplet</t>
  </si>
  <si>
    <t>Podružný, spojovací, připojovací, kotevní a upevňovací materiál, svorky a - veškeré příslušenství, …..</t>
  </si>
  <si>
    <t>Podružný, spojovací, připojovací, kotevní a upevňovací materiál, svorky a - veškeré příslušenství, …...</t>
  </si>
  <si>
    <t>Demontáž stávající elektroinstalace</t>
  </si>
  <si>
    <t>09210936</t>
  </si>
  <si>
    <t>Nastavení, parametrizace, oživení</t>
  </si>
  <si>
    <t>Raspenava</t>
  </si>
  <si>
    <t>Hasičský záchranný sbor Libereckého kraje</t>
  </si>
  <si>
    <t xml:space="preserve">    VRN3 - Zařízení staveniště</t>
  </si>
  <si>
    <t xml:space="preserve">    VRN4 - Inženýrská činnost</t>
  </si>
  <si>
    <t>VRN3</t>
  </si>
  <si>
    <t>Zařízení staveniště</t>
  </si>
  <si>
    <t>030001000</t>
  </si>
  <si>
    <t>1024</t>
  </si>
  <si>
    <t>1006871147</t>
  </si>
  <si>
    <t>VRN4</t>
  </si>
  <si>
    <t>Inženýrská činnost</t>
  </si>
  <si>
    <t>045002000</t>
  </si>
  <si>
    <t>Kompletační a koordinační činnost</t>
  </si>
  <si>
    <t>soubor,</t>
  </si>
  <si>
    <t>-760583488</t>
  </si>
  <si>
    <t>070001000</t>
  </si>
  <si>
    <t>-29698337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</si>
</sst>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28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4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6" fillId="0" borderId="0" xfId="0" applyFont="1" applyAlignment="1" applyProtection="1">
      <alignment vertical="center" wrapText="1"/>
    </xf>
    <xf numFmtId="0" fontId="37" fillId="0" borderId="22" xfId="0" applyFont="1" applyBorder="1" applyAlignment="1" applyProtection="1">
      <alignment horizontal="center" vertical="center"/>
    </xf>
    <xf numFmtId="49" fontId="37" fillId="0" borderId="22" xfId="0" applyNumberFormat="1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center" vertical="center" wrapText="1"/>
    </xf>
    <xf numFmtId="167" fontId="37" fillId="0" borderId="22" xfId="0" applyNumberFormat="1" applyFont="1" applyBorder="1" applyAlignment="1" applyProtection="1">
      <alignment vertical="center"/>
    </xf>
    <xf numFmtId="4" fontId="37" fillId="2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 applyProtection="1">
      <alignment vertical="center"/>
    </xf>
    <xf numFmtId="0" fontId="38" fillId="0" borderId="3" xfId="0" applyFont="1" applyBorder="1" applyAlignment="1">
      <alignment vertical="center"/>
    </xf>
    <xf numFmtId="0" fontId="37" fillId="2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styles" Target="styles.xml" /><Relationship Id="rId7" Type="http://schemas.openxmlformats.org/officeDocument/2006/relationships/theme" Target="theme/theme1.xml" /><Relationship Id="rId8" Type="http://schemas.openxmlformats.org/officeDocument/2006/relationships/calcChain" Target="calcChain.xml" /><Relationship Id="rId9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urs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urs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://www.urs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://www.urs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://www.urs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18</v>
      </c>
    </row>
    <row r="7" s="1" customFormat="1" ht="12" customHeight="1">
      <c r="B7" s="21"/>
      <c r="C7" s="22"/>
      <c r="D7" s="32" t="s">
        <v>19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20</v>
      </c>
      <c r="AL7" s="22"/>
      <c r="AM7" s="22"/>
      <c r="AN7" s="27" t="s">
        <v>1</v>
      </c>
      <c r="AO7" s="22"/>
      <c r="AP7" s="22"/>
      <c r="AQ7" s="22"/>
      <c r="AR7" s="20"/>
      <c r="BE7" s="31"/>
      <c r="BS7" s="17" t="s">
        <v>21</v>
      </c>
    </row>
    <row r="8" s="1" customFormat="1" ht="12" customHeight="1">
      <c r="B8" s="21"/>
      <c r="C8" s="22"/>
      <c r="D8" s="32" t="s">
        <v>22</v>
      </c>
      <c r="E8" s="22"/>
      <c r="F8" s="22"/>
      <c r="G8" s="22"/>
      <c r="H8" s="22"/>
      <c r="I8" s="22"/>
      <c r="J8" s="22"/>
      <c r="K8" s="27" t="s">
        <v>23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24</v>
      </c>
      <c r="AL8" s="22"/>
      <c r="AM8" s="22"/>
      <c r="AN8" s="33" t="s">
        <v>25</v>
      </c>
      <c r="AO8" s="22"/>
      <c r="AP8" s="22"/>
      <c r="AQ8" s="22"/>
      <c r="AR8" s="20"/>
      <c r="BE8" s="31"/>
      <c r="BS8" s="17" t="s">
        <v>26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27</v>
      </c>
    </row>
    <row r="10" s="1" customFormat="1" ht="12" customHeight="1">
      <c r="B10" s="21"/>
      <c r="C10" s="22"/>
      <c r="D10" s="32" t="s">
        <v>28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29</v>
      </c>
      <c r="AL10" s="22"/>
      <c r="AM10" s="22"/>
      <c r="AN10" s="27" t="s">
        <v>1</v>
      </c>
      <c r="AO10" s="22"/>
      <c r="AP10" s="22"/>
      <c r="AQ10" s="22"/>
      <c r="AR10" s="20"/>
      <c r="BE10" s="31"/>
      <c r="BS10" s="17" t="s">
        <v>18</v>
      </c>
    </row>
    <row r="11" s="1" customFormat="1" ht="18.48" customHeight="1">
      <c r="B11" s="21"/>
      <c r="C11" s="22"/>
      <c r="D11" s="22"/>
      <c r="E11" s="27" t="s">
        <v>30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31</v>
      </c>
      <c r="AL11" s="22"/>
      <c r="AM11" s="22"/>
      <c r="AN11" s="27" t="s">
        <v>1</v>
      </c>
      <c r="AO11" s="22"/>
      <c r="AP11" s="22"/>
      <c r="AQ11" s="22"/>
      <c r="AR11" s="20"/>
      <c r="BE11" s="31"/>
      <c r="BS11" s="17" t="s">
        <v>18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18</v>
      </c>
    </row>
    <row r="13" s="1" customFormat="1" ht="12" customHeight="1">
      <c r="B13" s="21"/>
      <c r="C13" s="22"/>
      <c r="D13" s="32" t="s">
        <v>32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29</v>
      </c>
      <c r="AL13" s="22"/>
      <c r="AM13" s="22"/>
      <c r="AN13" s="34" t="s">
        <v>33</v>
      </c>
      <c r="AO13" s="22"/>
      <c r="AP13" s="22"/>
      <c r="AQ13" s="22"/>
      <c r="AR13" s="20"/>
      <c r="BE13" s="31"/>
      <c r="BS13" s="17" t="s">
        <v>18</v>
      </c>
    </row>
    <row r="14">
      <c r="B14" s="21"/>
      <c r="C14" s="22"/>
      <c r="D14" s="22"/>
      <c r="E14" s="34" t="s">
        <v>33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31</v>
      </c>
      <c r="AL14" s="22"/>
      <c r="AM14" s="22"/>
      <c r="AN14" s="34" t="s">
        <v>33</v>
      </c>
      <c r="AO14" s="22"/>
      <c r="AP14" s="22"/>
      <c r="AQ14" s="22"/>
      <c r="AR14" s="20"/>
      <c r="BE14" s="31"/>
      <c r="BS14" s="17" t="s">
        <v>18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34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29</v>
      </c>
      <c r="AL16" s="22"/>
      <c r="AM16" s="22"/>
      <c r="AN16" s="27" t="s">
        <v>1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35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31</v>
      </c>
      <c r="AL17" s="22"/>
      <c r="AM17" s="22"/>
      <c r="AN17" s="27" t="s">
        <v>1</v>
      </c>
      <c r="AO17" s="22"/>
      <c r="AP17" s="22"/>
      <c r="AQ17" s="22"/>
      <c r="AR17" s="20"/>
      <c r="BE17" s="31"/>
      <c r="BS17" s="17" t="s">
        <v>36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37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29</v>
      </c>
      <c r="AL19" s="22"/>
      <c r="AM19" s="22"/>
      <c r="AN19" s="27" t="s">
        <v>1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30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31</v>
      </c>
      <c r="AL20" s="22"/>
      <c r="AM20" s="22"/>
      <c r="AN20" s="27" t="s">
        <v>1</v>
      </c>
      <c r="AO20" s="22"/>
      <c r="AP20" s="22"/>
      <c r="AQ20" s="22"/>
      <c r="AR20" s="20"/>
      <c r="BE20" s="31"/>
      <c r="BS20" s="17" t="s">
        <v>36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38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16.5" customHeight="1">
      <c r="B23" s="21"/>
      <c r="C23" s="22"/>
      <c r="D23" s="22"/>
      <c r="E23" s="36" t="s">
        <v>1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39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ROUND(AG94,2)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40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41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42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43</v>
      </c>
      <c r="E29" s="47"/>
      <c r="F29" s="32" t="s">
        <v>44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ROUND(AV94,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45</v>
      </c>
      <c r="G30" s="47"/>
      <c r="H30" s="47"/>
      <c r="I30" s="47"/>
      <c r="J30" s="47"/>
      <c r="K30" s="47"/>
      <c r="L30" s="48">
        <v>0.14999999999999999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ROUND(AW94,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46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ROUND(BB94,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47</v>
      </c>
      <c r="G32" s="47"/>
      <c r="H32" s="47"/>
      <c r="I32" s="47"/>
      <c r="J32" s="47"/>
      <c r="K32" s="47"/>
      <c r="L32" s="48">
        <v>0.14999999999999999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ROUND(BC94,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48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51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1"/>
    </row>
    <row r="35" s="2" customFormat="1" ht="25.92" customHeight="1">
      <c r="A35" s="38"/>
      <c r="B35" s="39"/>
      <c r="C35" s="52"/>
      <c r="D35" s="53" t="s">
        <v>49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50</v>
      </c>
      <c r="U35" s="54"/>
      <c r="V35" s="54"/>
      <c r="W35" s="54"/>
      <c r="X35" s="56" t="s">
        <v>51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14.4" customHeight="1">
      <c r="A37" s="38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4"/>
      <c r="BE37" s="38"/>
    </row>
    <row r="38" s="1" customFormat="1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="1" customFormat="1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="1" customFormat="1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59"/>
      <c r="C49" s="60"/>
      <c r="D49" s="61" t="s">
        <v>52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1" t="s">
        <v>53</v>
      </c>
      <c r="AI49" s="62"/>
      <c r="AJ49" s="62"/>
      <c r="AK49" s="62"/>
      <c r="AL49" s="62"/>
      <c r="AM49" s="62"/>
      <c r="AN49" s="62"/>
      <c r="AO49" s="62"/>
      <c r="AP49" s="60"/>
      <c r="AQ49" s="60"/>
      <c r="AR49" s="63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38"/>
      <c r="B60" s="39"/>
      <c r="C60" s="40"/>
      <c r="D60" s="64" t="s">
        <v>54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64" t="s">
        <v>55</v>
      </c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64" t="s">
        <v>54</v>
      </c>
      <c r="AI60" s="42"/>
      <c r="AJ60" s="42"/>
      <c r="AK60" s="42"/>
      <c r="AL60" s="42"/>
      <c r="AM60" s="64" t="s">
        <v>55</v>
      </c>
      <c r="AN60" s="42"/>
      <c r="AO60" s="42"/>
      <c r="AP60" s="40"/>
      <c r="AQ60" s="40"/>
      <c r="AR60" s="44"/>
      <c r="BE60" s="38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38"/>
      <c r="B64" s="39"/>
      <c r="C64" s="40"/>
      <c r="D64" s="61" t="s">
        <v>56</v>
      </c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1" t="s">
        <v>57</v>
      </c>
      <c r="AI64" s="65"/>
      <c r="AJ64" s="65"/>
      <c r="AK64" s="65"/>
      <c r="AL64" s="65"/>
      <c r="AM64" s="65"/>
      <c r="AN64" s="65"/>
      <c r="AO64" s="65"/>
      <c r="AP64" s="40"/>
      <c r="AQ64" s="40"/>
      <c r="AR64" s="44"/>
      <c r="BE64" s="38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38"/>
      <c r="B75" s="39"/>
      <c r="C75" s="40"/>
      <c r="D75" s="64" t="s">
        <v>54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64" t="s">
        <v>55</v>
      </c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64" t="s">
        <v>54</v>
      </c>
      <c r="AI75" s="42"/>
      <c r="AJ75" s="42"/>
      <c r="AK75" s="42"/>
      <c r="AL75" s="42"/>
      <c r="AM75" s="64" t="s">
        <v>55</v>
      </c>
      <c r="AN75" s="42"/>
      <c r="AO75" s="42"/>
      <c r="AP75" s="40"/>
      <c r="AQ75" s="40"/>
      <c r="AR75" s="44"/>
      <c r="BE75" s="38"/>
    </row>
    <row r="76" s="2" customForma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4"/>
      <c r="BE76" s="38"/>
    </row>
    <row r="77" s="2" customFormat="1" ht="6.96" customHeight="1">
      <c r="A77" s="38"/>
      <c r="B77" s="66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44"/>
      <c r="BE77" s="38"/>
    </row>
    <row r="81" s="2" customFormat="1" ht="6.96" customHeight="1">
      <c r="A81" s="38"/>
      <c r="B81" s="68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44"/>
      <c r="BE81" s="38"/>
    </row>
    <row r="82" s="2" customFormat="1" ht="24.96" customHeight="1">
      <c r="A82" s="38"/>
      <c r="B82" s="39"/>
      <c r="C82" s="23" t="s">
        <v>58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4"/>
      <c r="B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4"/>
      <c r="BE83" s="38"/>
    </row>
    <row r="84" s="4" customFormat="1" ht="12" customHeight="1">
      <c r="A84" s="4"/>
      <c r="B84" s="70"/>
      <c r="C84" s="32" t="s">
        <v>13</v>
      </c>
      <c r="D84" s="71"/>
      <c r="E84" s="71"/>
      <c r="F84" s="71"/>
      <c r="G84" s="71"/>
      <c r="H84" s="71"/>
      <c r="I84" s="71"/>
      <c r="J84" s="71"/>
      <c r="K84" s="71"/>
      <c r="L84" s="71" t="str">
        <f>K5</f>
        <v>230510</v>
      </c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2"/>
      <c r="BE84" s="4"/>
    </row>
    <row r="85" s="5" customFormat="1" ht="36.96" customHeight="1">
      <c r="A85" s="5"/>
      <c r="B85" s="73"/>
      <c r="C85" s="74" t="s">
        <v>16</v>
      </c>
      <c r="D85" s="75"/>
      <c r="E85" s="75"/>
      <c r="F85" s="75"/>
      <c r="G85" s="75"/>
      <c r="H85" s="75"/>
      <c r="I85" s="75"/>
      <c r="J85" s="75"/>
      <c r="K85" s="75"/>
      <c r="L85" s="76" t="str">
        <f>K6</f>
        <v>ZŠ 28. října - nová učebna v rámci respiria</v>
      </c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7"/>
      <c r="BE85" s="5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4"/>
      <c r="BE86" s="38"/>
    </row>
    <row r="87" s="2" customFormat="1" ht="12" customHeight="1">
      <c r="A87" s="38"/>
      <c r="B87" s="39"/>
      <c r="C87" s="32" t="s">
        <v>22</v>
      </c>
      <c r="D87" s="40"/>
      <c r="E87" s="40"/>
      <c r="F87" s="40"/>
      <c r="G87" s="40"/>
      <c r="H87" s="40"/>
      <c r="I87" s="40"/>
      <c r="J87" s="40"/>
      <c r="K87" s="40"/>
      <c r="L87" s="78" t="str">
        <f>IF(K8="","",K8)</f>
        <v>Česká Lípa</v>
      </c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32" t="s">
        <v>24</v>
      </c>
      <c r="AJ87" s="40"/>
      <c r="AK87" s="40"/>
      <c r="AL87" s="40"/>
      <c r="AM87" s="79" t="str">
        <f>IF(AN8= "","",AN8)</f>
        <v>10. 5. 2023</v>
      </c>
      <c r="AN87" s="79"/>
      <c r="AO87" s="40"/>
      <c r="AP87" s="40"/>
      <c r="AQ87" s="40"/>
      <c r="AR87" s="44"/>
      <c r="B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4"/>
      <c r="BE88" s="38"/>
    </row>
    <row r="89" s="2" customFormat="1" ht="15.15" customHeight="1">
      <c r="A89" s="38"/>
      <c r="B89" s="39"/>
      <c r="C89" s="32" t="s">
        <v>28</v>
      </c>
      <c r="D89" s="40"/>
      <c r="E89" s="40"/>
      <c r="F89" s="40"/>
      <c r="G89" s="40"/>
      <c r="H89" s="40"/>
      <c r="I89" s="40"/>
      <c r="J89" s="40"/>
      <c r="K89" s="40"/>
      <c r="L89" s="71" t="str">
        <f>IF(E11= "","",E11)</f>
        <v xml:space="preserve"> </v>
      </c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32" t="s">
        <v>34</v>
      </c>
      <c r="AJ89" s="40"/>
      <c r="AK89" s="40"/>
      <c r="AL89" s="40"/>
      <c r="AM89" s="80" t="str">
        <f>IF(E17="","",E17)</f>
        <v>Ing. Kateřina Iwanejko</v>
      </c>
      <c r="AN89" s="71"/>
      <c r="AO89" s="71"/>
      <c r="AP89" s="71"/>
      <c r="AQ89" s="40"/>
      <c r="AR89" s="44"/>
      <c r="AS89" s="81" t="s">
        <v>59</v>
      </c>
      <c r="AT89" s="82"/>
      <c r="AU89" s="83"/>
      <c r="AV89" s="83"/>
      <c r="AW89" s="83"/>
      <c r="AX89" s="83"/>
      <c r="AY89" s="83"/>
      <c r="AZ89" s="83"/>
      <c r="BA89" s="83"/>
      <c r="BB89" s="83"/>
      <c r="BC89" s="83"/>
      <c r="BD89" s="84"/>
      <c r="BE89" s="38"/>
    </row>
    <row r="90" s="2" customFormat="1" ht="15.15" customHeight="1">
      <c r="A90" s="38"/>
      <c r="B90" s="39"/>
      <c r="C90" s="32" t="s">
        <v>32</v>
      </c>
      <c r="D90" s="40"/>
      <c r="E90" s="40"/>
      <c r="F90" s="40"/>
      <c r="G90" s="40"/>
      <c r="H90" s="40"/>
      <c r="I90" s="40"/>
      <c r="J90" s="40"/>
      <c r="K90" s="40"/>
      <c r="L90" s="71" t="str">
        <f>IF(E14= "Vyplň údaj","",E14)</f>
        <v/>
      </c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32" t="s">
        <v>37</v>
      </c>
      <c r="AJ90" s="40"/>
      <c r="AK90" s="40"/>
      <c r="AL90" s="40"/>
      <c r="AM90" s="80" t="str">
        <f>IF(E20="","",E20)</f>
        <v xml:space="preserve"> </v>
      </c>
      <c r="AN90" s="71"/>
      <c r="AO90" s="71"/>
      <c r="AP90" s="71"/>
      <c r="AQ90" s="40"/>
      <c r="AR90" s="44"/>
      <c r="AS90" s="85"/>
      <c r="AT90" s="86"/>
      <c r="AU90" s="87"/>
      <c r="AV90" s="87"/>
      <c r="AW90" s="87"/>
      <c r="AX90" s="87"/>
      <c r="AY90" s="87"/>
      <c r="AZ90" s="87"/>
      <c r="BA90" s="87"/>
      <c r="BB90" s="87"/>
      <c r="BC90" s="87"/>
      <c r="BD90" s="88"/>
      <c r="BE90" s="38"/>
    </row>
    <row r="91" s="2" customFormat="1" ht="10.8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4"/>
      <c r="AS91" s="89"/>
      <c r="AT91" s="90"/>
      <c r="AU91" s="91"/>
      <c r="AV91" s="91"/>
      <c r="AW91" s="91"/>
      <c r="AX91" s="91"/>
      <c r="AY91" s="91"/>
      <c r="AZ91" s="91"/>
      <c r="BA91" s="91"/>
      <c r="BB91" s="91"/>
      <c r="BC91" s="91"/>
      <c r="BD91" s="92"/>
      <c r="BE91" s="38"/>
    </row>
    <row r="92" s="2" customFormat="1" ht="29.28" customHeight="1">
      <c r="A92" s="38"/>
      <c r="B92" s="39"/>
      <c r="C92" s="93" t="s">
        <v>60</v>
      </c>
      <c r="D92" s="94"/>
      <c r="E92" s="94"/>
      <c r="F92" s="94"/>
      <c r="G92" s="94"/>
      <c r="H92" s="95"/>
      <c r="I92" s="96" t="s">
        <v>61</v>
      </c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7" t="s">
        <v>62</v>
      </c>
      <c r="AH92" s="94"/>
      <c r="AI92" s="94"/>
      <c r="AJ92" s="94"/>
      <c r="AK92" s="94"/>
      <c r="AL92" s="94"/>
      <c r="AM92" s="94"/>
      <c r="AN92" s="96" t="s">
        <v>63</v>
      </c>
      <c r="AO92" s="94"/>
      <c r="AP92" s="98"/>
      <c r="AQ92" s="99" t="s">
        <v>64</v>
      </c>
      <c r="AR92" s="44"/>
      <c r="AS92" s="100" t="s">
        <v>65</v>
      </c>
      <c r="AT92" s="101" t="s">
        <v>66</v>
      </c>
      <c r="AU92" s="101" t="s">
        <v>67</v>
      </c>
      <c r="AV92" s="101" t="s">
        <v>68</v>
      </c>
      <c r="AW92" s="101" t="s">
        <v>69</v>
      </c>
      <c r="AX92" s="101" t="s">
        <v>70</v>
      </c>
      <c r="AY92" s="101" t="s">
        <v>71</v>
      </c>
      <c r="AZ92" s="101" t="s">
        <v>72</v>
      </c>
      <c r="BA92" s="101" t="s">
        <v>73</v>
      </c>
      <c r="BB92" s="101" t="s">
        <v>74</v>
      </c>
      <c r="BC92" s="101" t="s">
        <v>75</v>
      </c>
      <c r="BD92" s="102" t="s">
        <v>76</v>
      </c>
      <c r="BE92" s="38"/>
    </row>
    <row r="93" s="2" customFormat="1" ht="10.8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4"/>
      <c r="AS93" s="103"/>
      <c r="AT93" s="104"/>
      <c r="AU93" s="104"/>
      <c r="AV93" s="104"/>
      <c r="AW93" s="104"/>
      <c r="AX93" s="104"/>
      <c r="AY93" s="104"/>
      <c r="AZ93" s="104"/>
      <c r="BA93" s="104"/>
      <c r="BB93" s="104"/>
      <c r="BC93" s="104"/>
      <c r="BD93" s="105"/>
      <c r="BE93" s="38"/>
    </row>
    <row r="94" s="6" customFormat="1" ht="32.4" customHeight="1">
      <c r="A94" s="6"/>
      <c r="B94" s="106"/>
      <c r="C94" s="107" t="s">
        <v>77</v>
      </c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9">
        <f>ROUND(SUM(AG95:AG98),2)</f>
        <v>0</v>
      </c>
      <c r="AH94" s="109"/>
      <c r="AI94" s="109"/>
      <c r="AJ94" s="109"/>
      <c r="AK94" s="109"/>
      <c r="AL94" s="109"/>
      <c r="AM94" s="109"/>
      <c r="AN94" s="110">
        <f>SUM(AG94,AT94)</f>
        <v>0</v>
      </c>
      <c r="AO94" s="110"/>
      <c r="AP94" s="110"/>
      <c r="AQ94" s="111" t="s">
        <v>1</v>
      </c>
      <c r="AR94" s="112"/>
      <c r="AS94" s="113">
        <f>ROUND(SUM(AS95:AS98),2)</f>
        <v>0</v>
      </c>
      <c r="AT94" s="114">
        <f>ROUND(SUM(AV94:AW94),2)</f>
        <v>0</v>
      </c>
      <c r="AU94" s="115">
        <f>ROUND(SUM(AU95:AU98),5)</f>
        <v>0</v>
      </c>
      <c r="AV94" s="114">
        <f>ROUND(AZ94*L29,2)</f>
        <v>0</v>
      </c>
      <c r="AW94" s="114">
        <f>ROUND(BA94*L30,2)</f>
        <v>0</v>
      </c>
      <c r="AX94" s="114">
        <f>ROUND(BB94*L29,2)</f>
        <v>0</v>
      </c>
      <c r="AY94" s="114">
        <f>ROUND(BC94*L30,2)</f>
        <v>0</v>
      </c>
      <c r="AZ94" s="114">
        <f>ROUND(SUM(AZ95:AZ98),2)</f>
        <v>0</v>
      </c>
      <c r="BA94" s="114">
        <f>ROUND(SUM(BA95:BA98),2)</f>
        <v>0</v>
      </c>
      <c r="BB94" s="114">
        <f>ROUND(SUM(BB95:BB98),2)</f>
        <v>0</v>
      </c>
      <c r="BC94" s="114">
        <f>ROUND(SUM(BC95:BC98),2)</f>
        <v>0</v>
      </c>
      <c r="BD94" s="116">
        <f>ROUND(SUM(BD95:BD98),2)</f>
        <v>0</v>
      </c>
      <c r="BE94" s="6"/>
      <c r="BS94" s="117" t="s">
        <v>78</v>
      </c>
      <c r="BT94" s="117" t="s">
        <v>79</v>
      </c>
      <c r="BU94" s="118" t="s">
        <v>80</v>
      </c>
      <c r="BV94" s="117" t="s">
        <v>81</v>
      </c>
      <c r="BW94" s="117" t="s">
        <v>5</v>
      </c>
      <c r="BX94" s="117" t="s">
        <v>82</v>
      </c>
      <c r="CL94" s="117" t="s">
        <v>1</v>
      </c>
    </row>
    <row r="95" s="7" customFormat="1" ht="16.5" customHeight="1">
      <c r="A95" s="119" t="s">
        <v>83</v>
      </c>
      <c r="B95" s="120"/>
      <c r="C95" s="121"/>
      <c r="D95" s="122" t="s">
        <v>84</v>
      </c>
      <c r="E95" s="122"/>
      <c r="F95" s="122"/>
      <c r="G95" s="122"/>
      <c r="H95" s="122"/>
      <c r="I95" s="123"/>
      <c r="J95" s="122" t="s">
        <v>85</v>
      </c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124">
        <f>'01 - Stavební práce'!J30</f>
        <v>0</v>
      </c>
      <c r="AH95" s="123"/>
      <c r="AI95" s="123"/>
      <c r="AJ95" s="123"/>
      <c r="AK95" s="123"/>
      <c r="AL95" s="123"/>
      <c r="AM95" s="123"/>
      <c r="AN95" s="124">
        <f>SUM(AG95,AT95)</f>
        <v>0</v>
      </c>
      <c r="AO95" s="123"/>
      <c r="AP95" s="123"/>
      <c r="AQ95" s="125" t="s">
        <v>86</v>
      </c>
      <c r="AR95" s="126"/>
      <c r="AS95" s="127">
        <v>0</v>
      </c>
      <c r="AT95" s="128">
        <f>ROUND(SUM(AV95:AW95),2)</f>
        <v>0</v>
      </c>
      <c r="AU95" s="129">
        <f>'01 - Stavební práce'!P128</f>
        <v>0</v>
      </c>
      <c r="AV95" s="128">
        <f>'01 - Stavební práce'!J33</f>
        <v>0</v>
      </c>
      <c r="AW95" s="128">
        <f>'01 - Stavební práce'!J34</f>
        <v>0</v>
      </c>
      <c r="AX95" s="128">
        <f>'01 - Stavební práce'!J35</f>
        <v>0</v>
      </c>
      <c r="AY95" s="128">
        <f>'01 - Stavební práce'!J36</f>
        <v>0</v>
      </c>
      <c r="AZ95" s="128">
        <f>'01 - Stavební práce'!F33</f>
        <v>0</v>
      </c>
      <c r="BA95" s="128">
        <f>'01 - Stavební práce'!F34</f>
        <v>0</v>
      </c>
      <c r="BB95" s="128">
        <f>'01 - Stavební práce'!F35</f>
        <v>0</v>
      </c>
      <c r="BC95" s="128">
        <f>'01 - Stavební práce'!F36</f>
        <v>0</v>
      </c>
      <c r="BD95" s="130">
        <f>'01 - Stavební práce'!F37</f>
        <v>0</v>
      </c>
      <c r="BE95" s="7"/>
      <c r="BT95" s="131" t="s">
        <v>21</v>
      </c>
      <c r="BV95" s="131" t="s">
        <v>81</v>
      </c>
      <c r="BW95" s="131" t="s">
        <v>87</v>
      </c>
      <c r="BX95" s="131" t="s">
        <v>5</v>
      </c>
      <c r="CL95" s="131" t="s">
        <v>1</v>
      </c>
      <c r="CM95" s="131" t="s">
        <v>88</v>
      </c>
    </row>
    <row r="96" s="7" customFormat="1" ht="16.5" customHeight="1">
      <c r="A96" s="119" t="s">
        <v>83</v>
      </c>
      <c r="B96" s="120"/>
      <c r="C96" s="121"/>
      <c r="D96" s="122" t="s">
        <v>89</v>
      </c>
      <c r="E96" s="122"/>
      <c r="F96" s="122"/>
      <c r="G96" s="122"/>
      <c r="H96" s="122"/>
      <c r="I96" s="123"/>
      <c r="J96" s="122" t="s">
        <v>90</v>
      </c>
      <c r="K96" s="122"/>
      <c r="L96" s="122"/>
      <c r="M96" s="122"/>
      <c r="N96" s="122"/>
      <c r="O96" s="122"/>
      <c r="P96" s="122"/>
      <c r="Q96" s="122"/>
      <c r="R96" s="122"/>
      <c r="S96" s="122"/>
      <c r="T96" s="122"/>
      <c r="U96" s="122"/>
      <c r="V96" s="122"/>
      <c r="W96" s="122"/>
      <c r="X96" s="122"/>
      <c r="Y96" s="122"/>
      <c r="Z96" s="122"/>
      <c r="AA96" s="122"/>
      <c r="AB96" s="122"/>
      <c r="AC96" s="122"/>
      <c r="AD96" s="122"/>
      <c r="AE96" s="122"/>
      <c r="AF96" s="122"/>
      <c r="AG96" s="124">
        <f>'02 - Silnoproud'!J30</f>
        <v>0</v>
      </c>
      <c r="AH96" s="123"/>
      <c r="AI96" s="123"/>
      <c r="AJ96" s="123"/>
      <c r="AK96" s="123"/>
      <c r="AL96" s="123"/>
      <c r="AM96" s="123"/>
      <c r="AN96" s="124">
        <f>SUM(AG96,AT96)</f>
        <v>0</v>
      </c>
      <c r="AO96" s="123"/>
      <c r="AP96" s="123"/>
      <c r="AQ96" s="125" t="s">
        <v>86</v>
      </c>
      <c r="AR96" s="126"/>
      <c r="AS96" s="127">
        <v>0</v>
      </c>
      <c r="AT96" s="128">
        <f>ROUND(SUM(AV96:AW96),2)</f>
        <v>0</v>
      </c>
      <c r="AU96" s="129">
        <f>'02 - Silnoproud'!P131</f>
        <v>0</v>
      </c>
      <c r="AV96" s="128">
        <f>'02 - Silnoproud'!J33</f>
        <v>0</v>
      </c>
      <c r="AW96" s="128">
        <f>'02 - Silnoproud'!J34</f>
        <v>0</v>
      </c>
      <c r="AX96" s="128">
        <f>'02 - Silnoproud'!J35</f>
        <v>0</v>
      </c>
      <c r="AY96" s="128">
        <f>'02 - Silnoproud'!J36</f>
        <v>0</v>
      </c>
      <c r="AZ96" s="128">
        <f>'02 - Silnoproud'!F33</f>
        <v>0</v>
      </c>
      <c r="BA96" s="128">
        <f>'02 - Silnoproud'!F34</f>
        <v>0</v>
      </c>
      <c r="BB96" s="128">
        <f>'02 - Silnoproud'!F35</f>
        <v>0</v>
      </c>
      <c r="BC96" s="128">
        <f>'02 - Silnoproud'!F36</f>
        <v>0</v>
      </c>
      <c r="BD96" s="130">
        <f>'02 - Silnoproud'!F37</f>
        <v>0</v>
      </c>
      <c r="BE96" s="7"/>
      <c r="BT96" s="131" t="s">
        <v>21</v>
      </c>
      <c r="BV96" s="131" t="s">
        <v>81</v>
      </c>
      <c r="BW96" s="131" t="s">
        <v>91</v>
      </c>
      <c r="BX96" s="131" t="s">
        <v>5</v>
      </c>
      <c r="CL96" s="131" t="s">
        <v>1</v>
      </c>
      <c r="CM96" s="131" t="s">
        <v>88</v>
      </c>
    </row>
    <row r="97" s="7" customFormat="1" ht="16.5" customHeight="1">
      <c r="A97" s="119" t="s">
        <v>83</v>
      </c>
      <c r="B97" s="120"/>
      <c r="C97" s="121"/>
      <c r="D97" s="122" t="s">
        <v>92</v>
      </c>
      <c r="E97" s="122"/>
      <c r="F97" s="122"/>
      <c r="G97" s="122"/>
      <c r="H97" s="122"/>
      <c r="I97" s="123"/>
      <c r="J97" s="122" t="s">
        <v>93</v>
      </c>
      <c r="K97" s="122"/>
      <c r="L97" s="122"/>
      <c r="M97" s="122"/>
      <c r="N97" s="122"/>
      <c r="O97" s="122"/>
      <c r="P97" s="122"/>
      <c r="Q97" s="122"/>
      <c r="R97" s="122"/>
      <c r="S97" s="122"/>
      <c r="T97" s="122"/>
      <c r="U97" s="122"/>
      <c r="V97" s="122"/>
      <c r="W97" s="122"/>
      <c r="X97" s="122"/>
      <c r="Y97" s="122"/>
      <c r="Z97" s="122"/>
      <c r="AA97" s="122"/>
      <c r="AB97" s="122"/>
      <c r="AC97" s="122"/>
      <c r="AD97" s="122"/>
      <c r="AE97" s="122"/>
      <c r="AF97" s="122"/>
      <c r="AG97" s="124">
        <f>'03 - Slaboproud'!J30</f>
        <v>0</v>
      </c>
      <c r="AH97" s="123"/>
      <c r="AI97" s="123"/>
      <c r="AJ97" s="123"/>
      <c r="AK97" s="123"/>
      <c r="AL97" s="123"/>
      <c r="AM97" s="123"/>
      <c r="AN97" s="124">
        <f>SUM(AG97,AT97)</f>
        <v>0</v>
      </c>
      <c r="AO97" s="123"/>
      <c r="AP97" s="123"/>
      <c r="AQ97" s="125" t="s">
        <v>86</v>
      </c>
      <c r="AR97" s="126"/>
      <c r="AS97" s="127">
        <v>0</v>
      </c>
      <c r="AT97" s="128">
        <f>ROUND(SUM(AV97:AW97),2)</f>
        <v>0</v>
      </c>
      <c r="AU97" s="129">
        <f>'03 - Slaboproud'!P130</f>
        <v>0</v>
      </c>
      <c r="AV97" s="128">
        <f>'03 - Slaboproud'!J33</f>
        <v>0</v>
      </c>
      <c r="AW97" s="128">
        <f>'03 - Slaboproud'!J34</f>
        <v>0</v>
      </c>
      <c r="AX97" s="128">
        <f>'03 - Slaboproud'!J35</f>
        <v>0</v>
      </c>
      <c r="AY97" s="128">
        <f>'03 - Slaboproud'!J36</f>
        <v>0</v>
      </c>
      <c r="AZ97" s="128">
        <f>'03 - Slaboproud'!F33</f>
        <v>0</v>
      </c>
      <c r="BA97" s="128">
        <f>'03 - Slaboproud'!F34</f>
        <v>0</v>
      </c>
      <c r="BB97" s="128">
        <f>'03 - Slaboproud'!F35</f>
        <v>0</v>
      </c>
      <c r="BC97" s="128">
        <f>'03 - Slaboproud'!F36</f>
        <v>0</v>
      </c>
      <c r="BD97" s="130">
        <f>'03 - Slaboproud'!F37</f>
        <v>0</v>
      </c>
      <c r="BE97" s="7"/>
      <c r="BT97" s="131" t="s">
        <v>21</v>
      </c>
      <c r="BV97" s="131" t="s">
        <v>81</v>
      </c>
      <c r="BW97" s="131" t="s">
        <v>94</v>
      </c>
      <c r="BX97" s="131" t="s">
        <v>5</v>
      </c>
      <c r="CL97" s="131" t="s">
        <v>1</v>
      </c>
      <c r="CM97" s="131" t="s">
        <v>88</v>
      </c>
    </row>
    <row r="98" s="7" customFormat="1" ht="16.5" customHeight="1">
      <c r="A98" s="119" t="s">
        <v>83</v>
      </c>
      <c r="B98" s="120"/>
      <c r="C98" s="121"/>
      <c r="D98" s="122" t="s">
        <v>95</v>
      </c>
      <c r="E98" s="122"/>
      <c r="F98" s="122"/>
      <c r="G98" s="122"/>
      <c r="H98" s="122"/>
      <c r="I98" s="123"/>
      <c r="J98" s="122" t="s">
        <v>96</v>
      </c>
      <c r="K98" s="122"/>
      <c r="L98" s="122"/>
      <c r="M98" s="122"/>
      <c r="N98" s="122"/>
      <c r="O98" s="122"/>
      <c r="P98" s="122"/>
      <c r="Q98" s="122"/>
      <c r="R98" s="122"/>
      <c r="S98" s="122"/>
      <c r="T98" s="122"/>
      <c r="U98" s="122"/>
      <c r="V98" s="122"/>
      <c r="W98" s="122"/>
      <c r="X98" s="122"/>
      <c r="Y98" s="122"/>
      <c r="Z98" s="122"/>
      <c r="AA98" s="122"/>
      <c r="AB98" s="122"/>
      <c r="AC98" s="122"/>
      <c r="AD98" s="122"/>
      <c r="AE98" s="122"/>
      <c r="AF98" s="122"/>
      <c r="AG98" s="124">
        <f>'VRN - Vedlejší rozpočtové...'!J30</f>
        <v>0</v>
      </c>
      <c r="AH98" s="123"/>
      <c r="AI98" s="123"/>
      <c r="AJ98" s="123"/>
      <c r="AK98" s="123"/>
      <c r="AL98" s="123"/>
      <c r="AM98" s="123"/>
      <c r="AN98" s="124">
        <f>SUM(AG98,AT98)</f>
        <v>0</v>
      </c>
      <c r="AO98" s="123"/>
      <c r="AP98" s="123"/>
      <c r="AQ98" s="125" t="s">
        <v>86</v>
      </c>
      <c r="AR98" s="126"/>
      <c r="AS98" s="132">
        <v>0</v>
      </c>
      <c r="AT98" s="133">
        <f>ROUND(SUM(AV98:AW98),2)</f>
        <v>0</v>
      </c>
      <c r="AU98" s="134">
        <f>'VRN - Vedlejší rozpočtové...'!P120</f>
        <v>0</v>
      </c>
      <c r="AV98" s="133">
        <f>'VRN - Vedlejší rozpočtové...'!J33</f>
        <v>0</v>
      </c>
      <c r="AW98" s="133">
        <f>'VRN - Vedlejší rozpočtové...'!J34</f>
        <v>0</v>
      </c>
      <c r="AX98" s="133">
        <f>'VRN - Vedlejší rozpočtové...'!J35</f>
        <v>0</v>
      </c>
      <c r="AY98" s="133">
        <f>'VRN - Vedlejší rozpočtové...'!J36</f>
        <v>0</v>
      </c>
      <c r="AZ98" s="133">
        <f>'VRN - Vedlejší rozpočtové...'!F33</f>
        <v>0</v>
      </c>
      <c r="BA98" s="133">
        <f>'VRN - Vedlejší rozpočtové...'!F34</f>
        <v>0</v>
      </c>
      <c r="BB98" s="133">
        <f>'VRN - Vedlejší rozpočtové...'!F35</f>
        <v>0</v>
      </c>
      <c r="BC98" s="133">
        <f>'VRN - Vedlejší rozpočtové...'!F36</f>
        <v>0</v>
      </c>
      <c r="BD98" s="135">
        <f>'VRN - Vedlejší rozpočtové...'!F37</f>
        <v>0</v>
      </c>
      <c r="BE98" s="7"/>
      <c r="BT98" s="131" t="s">
        <v>21</v>
      </c>
      <c r="BV98" s="131" t="s">
        <v>81</v>
      </c>
      <c r="BW98" s="131" t="s">
        <v>97</v>
      </c>
      <c r="BX98" s="131" t="s">
        <v>5</v>
      </c>
      <c r="CL98" s="131" t="s">
        <v>1</v>
      </c>
      <c r="CM98" s="131" t="s">
        <v>88</v>
      </c>
    </row>
    <row r="99" s="2" customFormat="1" ht="30" customHeight="1">
      <c r="A99" s="38"/>
      <c r="B99" s="39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40"/>
      <c r="AR99" s="44"/>
      <c r="AS99" s="38"/>
      <c r="AT99" s="38"/>
      <c r="AU99" s="38"/>
      <c r="AV99" s="38"/>
      <c r="AW99" s="38"/>
      <c r="AX99" s="38"/>
      <c r="AY99" s="38"/>
      <c r="AZ99" s="38"/>
      <c r="BA99" s="38"/>
      <c r="BB99" s="38"/>
      <c r="BC99" s="38"/>
      <c r="BD99" s="38"/>
      <c r="BE99" s="38"/>
    </row>
    <row r="100" s="2" customFormat="1" ht="6.96" customHeight="1">
      <c r="A100" s="38"/>
      <c r="B100" s="66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  <c r="AE100" s="67"/>
      <c r="AF100" s="67"/>
      <c r="AG100" s="67"/>
      <c r="AH100" s="67"/>
      <c r="AI100" s="67"/>
      <c r="AJ100" s="67"/>
      <c r="AK100" s="67"/>
      <c r="AL100" s="67"/>
      <c r="AM100" s="67"/>
      <c r="AN100" s="67"/>
      <c r="AO100" s="67"/>
      <c r="AP100" s="67"/>
      <c r="AQ100" s="67"/>
      <c r="AR100" s="44"/>
      <c r="AS100" s="38"/>
      <c r="AT100" s="38"/>
      <c r="AU100" s="38"/>
      <c r="AV100" s="38"/>
      <c r="AW100" s="38"/>
      <c r="AX100" s="38"/>
      <c r="AY100" s="38"/>
      <c r="AZ100" s="38"/>
      <c r="BA100" s="38"/>
      <c r="BB100" s="38"/>
      <c r="BC100" s="38"/>
      <c r="BD100" s="38"/>
      <c r="BE100" s="38"/>
    </row>
  </sheetData>
  <sheetProtection sheet="1" formatColumns="0" formatRows="0" objects="1" scenarios="1" spinCount="100000" saltValue="VFsJZDB3XgUga4qgU03S2ERV6u9aRoOFLCJTMMiRhJ9AGbu4ghr+8s7vhjNtfZfD3ipBN8pANCwOIj52Q6aSrw==" hashValue="9Zj8zm1v7E5vVZwRZxFwqcmPlLpG5OYn/1aIzFuXbSi/3uBAY20ZFTJQjks2PtDjWDiijSBgnD8Og55nt/BJHw==" algorithmName="SHA-512" password="CC35"/>
  <mergeCells count="54">
    <mergeCell ref="L85:AO85"/>
    <mergeCell ref="AM87:AN87"/>
    <mergeCell ref="AM89:AP89"/>
    <mergeCell ref="AS89:AT91"/>
    <mergeCell ref="AM90:AP90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AN98:AP98"/>
    <mergeCell ref="AG98:AM98"/>
    <mergeCell ref="D98:H98"/>
    <mergeCell ref="J98:AF98"/>
    <mergeCell ref="AG94:AM94"/>
    <mergeCell ref="AN94:AP94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95" location="'01 - Stavební práce'!C2" display="/"/>
    <hyperlink ref="A96" location="'02 - Silnoproud'!C2" display="/"/>
    <hyperlink ref="A97" location="'03 - Slaboproud'!C2" display="/"/>
    <hyperlink ref="A98" location="'VRN - Vedlejší rozpočtové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87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88</v>
      </c>
    </row>
    <row r="4" s="1" customFormat="1" ht="24.96" customHeight="1">
      <c r="B4" s="20"/>
      <c r="D4" s="138" t="s">
        <v>98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16</v>
      </c>
      <c r="L6" s="20"/>
    </row>
    <row r="7" s="1" customFormat="1" ht="16.5" customHeight="1">
      <c r="B7" s="20"/>
      <c r="E7" s="141" t="str">
        <f>'Rekapitulace stavby'!K6</f>
        <v>ZŠ 28. října - nová učebna v rámci respiria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99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2" t="s">
        <v>100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19</v>
      </c>
      <c r="E11" s="38"/>
      <c r="F11" s="143" t="s">
        <v>1</v>
      </c>
      <c r="G11" s="38"/>
      <c r="H11" s="38"/>
      <c r="I11" s="140" t="s">
        <v>20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22</v>
      </c>
      <c r="E12" s="38"/>
      <c r="F12" s="143" t="s">
        <v>23</v>
      </c>
      <c r="G12" s="38"/>
      <c r="H12" s="38"/>
      <c r="I12" s="140" t="s">
        <v>24</v>
      </c>
      <c r="J12" s="144" t="str">
        <f>'Rekapitulace stavby'!AN8</f>
        <v>10. 5. 2023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28</v>
      </c>
      <c r="E14" s="38"/>
      <c r="F14" s="38"/>
      <c r="G14" s="38"/>
      <c r="H14" s="38"/>
      <c r="I14" s="140" t="s">
        <v>29</v>
      </c>
      <c r="J14" s="143" t="str">
        <f>IF('Rekapitulace stavby'!AN10="","",'Rekapitulace stavby'!AN10)</f>
        <v/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tr">
        <f>IF('Rekapitulace stavby'!E11="","",'Rekapitulace stavby'!E11)</f>
        <v xml:space="preserve"> </v>
      </c>
      <c r="F15" s="38"/>
      <c r="G15" s="38"/>
      <c r="H15" s="38"/>
      <c r="I15" s="140" t="s">
        <v>31</v>
      </c>
      <c r="J15" s="143" t="str">
        <f>IF('Rekapitulace stavby'!AN11="","",'Rekapitulace stavby'!AN11)</f>
        <v/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32</v>
      </c>
      <c r="E17" s="38"/>
      <c r="F17" s="38"/>
      <c r="G17" s="38"/>
      <c r="H17" s="38"/>
      <c r="I17" s="140" t="s">
        <v>29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31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34</v>
      </c>
      <c r="E20" s="38"/>
      <c r="F20" s="38"/>
      <c r="G20" s="38"/>
      <c r="H20" s="38"/>
      <c r="I20" s="140" t="s">
        <v>29</v>
      </c>
      <c r="J20" s="143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">
        <v>35</v>
      </c>
      <c r="F21" s="38"/>
      <c r="G21" s="38"/>
      <c r="H21" s="38"/>
      <c r="I21" s="140" t="s">
        <v>31</v>
      </c>
      <c r="J21" s="143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37</v>
      </c>
      <c r="E23" s="38"/>
      <c r="F23" s="38"/>
      <c r="G23" s="38"/>
      <c r="H23" s="38"/>
      <c r="I23" s="140" t="s">
        <v>29</v>
      </c>
      <c r="J23" s="143" t="str">
        <f>IF('Rekapitulace stavby'!AN19="","",'Rekapitulace stavby'!AN19)</f>
        <v/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tr">
        <f>IF('Rekapitulace stavby'!E20="","",'Rekapitulace stavby'!E20)</f>
        <v xml:space="preserve"> </v>
      </c>
      <c r="F24" s="38"/>
      <c r="G24" s="38"/>
      <c r="H24" s="38"/>
      <c r="I24" s="140" t="s">
        <v>31</v>
      </c>
      <c r="J24" s="143" t="str">
        <f>IF('Rekapitulace stavby'!AN20="","",'Rekapitulace stavby'!AN20)</f>
        <v/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38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39</v>
      </c>
      <c r="E30" s="38"/>
      <c r="F30" s="38"/>
      <c r="G30" s="38"/>
      <c r="H30" s="38"/>
      <c r="I30" s="38"/>
      <c r="J30" s="151">
        <f>ROUND(J128,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41</v>
      </c>
      <c r="G32" s="38"/>
      <c r="H32" s="38"/>
      <c r="I32" s="152" t="s">
        <v>40</v>
      </c>
      <c r="J32" s="152" t="s">
        <v>42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43</v>
      </c>
      <c r="E33" s="140" t="s">
        <v>44</v>
      </c>
      <c r="F33" s="154">
        <f>ROUND((SUM(BE128:BE328)),  2)</f>
        <v>0</v>
      </c>
      <c r="G33" s="38"/>
      <c r="H33" s="38"/>
      <c r="I33" s="155">
        <v>0.20999999999999999</v>
      </c>
      <c r="J33" s="154">
        <f>ROUND(((SUM(BE128:BE328))*I33),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45</v>
      </c>
      <c r="F34" s="154">
        <f>ROUND((SUM(BF128:BF328)),  2)</f>
        <v>0</v>
      </c>
      <c r="G34" s="38"/>
      <c r="H34" s="38"/>
      <c r="I34" s="155">
        <v>0.14999999999999999</v>
      </c>
      <c r="J34" s="154">
        <f>ROUND(((SUM(BF128:BF328))*I34),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46</v>
      </c>
      <c r="F35" s="154">
        <f>ROUND((SUM(BG128:BG328)),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47</v>
      </c>
      <c r="F36" s="154">
        <f>ROUND((SUM(BH128:BH328)),  2)</f>
        <v>0</v>
      </c>
      <c r="G36" s="38"/>
      <c r="H36" s="38"/>
      <c r="I36" s="155">
        <v>0.14999999999999999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48</v>
      </c>
      <c r="F37" s="154">
        <f>ROUND((SUM(BI128:BI328)),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49</v>
      </c>
      <c r="E39" s="158"/>
      <c r="F39" s="158"/>
      <c r="G39" s="159" t="s">
        <v>50</v>
      </c>
      <c r="H39" s="160" t="s">
        <v>51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52</v>
      </c>
      <c r="E50" s="164"/>
      <c r="F50" s="164"/>
      <c r="G50" s="163" t="s">
        <v>53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54</v>
      </c>
      <c r="E61" s="166"/>
      <c r="F61" s="167" t="s">
        <v>55</v>
      </c>
      <c r="G61" s="165" t="s">
        <v>54</v>
      </c>
      <c r="H61" s="166"/>
      <c r="I61" s="166"/>
      <c r="J61" s="168" t="s">
        <v>55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56</v>
      </c>
      <c r="E65" s="169"/>
      <c r="F65" s="169"/>
      <c r="G65" s="163" t="s">
        <v>57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54</v>
      </c>
      <c r="E76" s="166"/>
      <c r="F76" s="167" t="s">
        <v>55</v>
      </c>
      <c r="G76" s="165" t="s">
        <v>54</v>
      </c>
      <c r="H76" s="166"/>
      <c r="I76" s="166"/>
      <c r="J76" s="168" t="s">
        <v>55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101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74" t="str">
        <f>E7</f>
        <v>ZŠ 28. října - nová učebna v rámci respiria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99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01 - Stavební práce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22</v>
      </c>
      <c r="D89" s="40"/>
      <c r="E89" s="40"/>
      <c r="F89" s="27" t="str">
        <f>F12</f>
        <v>Česká Lípa</v>
      </c>
      <c r="G89" s="40"/>
      <c r="H89" s="40"/>
      <c r="I89" s="32" t="s">
        <v>24</v>
      </c>
      <c r="J89" s="79" t="str">
        <f>IF(J12="","",J12)</f>
        <v>10. 5. 2023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28</v>
      </c>
      <c r="D91" s="40"/>
      <c r="E91" s="40"/>
      <c r="F91" s="27" t="str">
        <f>E15</f>
        <v xml:space="preserve"> </v>
      </c>
      <c r="G91" s="40"/>
      <c r="H91" s="40"/>
      <c r="I91" s="32" t="s">
        <v>34</v>
      </c>
      <c r="J91" s="36" t="str">
        <f>E21</f>
        <v>Ing. Kateřina Iwanejko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32</v>
      </c>
      <c r="D92" s="40"/>
      <c r="E92" s="40"/>
      <c r="F92" s="27" t="str">
        <f>IF(E18="","",E18)</f>
        <v>Vyplň údaj</v>
      </c>
      <c r="G92" s="40"/>
      <c r="H92" s="40"/>
      <c r="I92" s="32" t="s">
        <v>37</v>
      </c>
      <c r="J92" s="36" t="str">
        <f>E24</f>
        <v xml:space="preserve"> 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102</v>
      </c>
      <c r="D94" s="176"/>
      <c r="E94" s="176"/>
      <c r="F94" s="176"/>
      <c r="G94" s="176"/>
      <c r="H94" s="176"/>
      <c r="I94" s="176"/>
      <c r="J94" s="177" t="s">
        <v>103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104</v>
      </c>
      <c r="D96" s="40"/>
      <c r="E96" s="40"/>
      <c r="F96" s="40"/>
      <c r="G96" s="40"/>
      <c r="H96" s="40"/>
      <c r="I96" s="40"/>
      <c r="J96" s="110">
        <f>J128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105</v>
      </c>
    </row>
    <row r="97" s="9" customFormat="1" ht="24.96" customHeight="1">
      <c r="A97" s="9"/>
      <c r="B97" s="179"/>
      <c r="C97" s="180"/>
      <c r="D97" s="181" t="s">
        <v>106</v>
      </c>
      <c r="E97" s="182"/>
      <c r="F97" s="182"/>
      <c r="G97" s="182"/>
      <c r="H97" s="182"/>
      <c r="I97" s="182"/>
      <c r="J97" s="183">
        <f>J129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5"/>
      <c r="C98" s="186"/>
      <c r="D98" s="187" t="s">
        <v>107</v>
      </c>
      <c r="E98" s="188"/>
      <c r="F98" s="188"/>
      <c r="G98" s="188"/>
      <c r="H98" s="188"/>
      <c r="I98" s="188"/>
      <c r="J98" s="189">
        <f>J130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5"/>
      <c r="C99" s="186"/>
      <c r="D99" s="187" t="s">
        <v>108</v>
      </c>
      <c r="E99" s="188"/>
      <c r="F99" s="188"/>
      <c r="G99" s="188"/>
      <c r="H99" s="188"/>
      <c r="I99" s="188"/>
      <c r="J99" s="189">
        <f>J153</f>
        <v>0</v>
      </c>
      <c r="K99" s="186"/>
      <c r="L99" s="19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5"/>
      <c r="C100" s="186"/>
      <c r="D100" s="187" t="s">
        <v>109</v>
      </c>
      <c r="E100" s="188"/>
      <c r="F100" s="188"/>
      <c r="G100" s="188"/>
      <c r="H100" s="188"/>
      <c r="I100" s="188"/>
      <c r="J100" s="189">
        <f>J184</f>
        <v>0</v>
      </c>
      <c r="K100" s="186"/>
      <c r="L100" s="19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5"/>
      <c r="C101" s="186"/>
      <c r="D101" s="187" t="s">
        <v>110</v>
      </c>
      <c r="E101" s="188"/>
      <c r="F101" s="188"/>
      <c r="G101" s="188"/>
      <c r="H101" s="188"/>
      <c r="I101" s="188"/>
      <c r="J101" s="189">
        <f>J196</f>
        <v>0</v>
      </c>
      <c r="K101" s="186"/>
      <c r="L101" s="19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4.96" customHeight="1">
      <c r="A102" s="9"/>
      <c r="B102" s="179"/>
      <c r="C102" s="180"/>
      <c r="D102" s="181" t="s">
        <v>111</v>
      </c>
      <c r="E102" s="182"/>
      <c r="F102" s="182"/>
      <c r="G102" s="182"/>
      <c r="H102" s="182"/>
      <c r="I102" s="182"/>
      <c r="J102" s="183">
        <f>J199</f>
        <v>0</v>
      </c>
      <c r="K102" s="180"/>
      <c r="L102" s="184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10" customFormat="1" ht="19.92" customHeight="1">
      <c r="A103" s="10"/>
      <c r="B103" s="185"/>
      <c r="C103" s="186"/>
      <c r="D103" s="187" t="s">
        <v>112</v>
      </c>
      <c r="E103" s="188"/>
      <c r="F103" s="188"/>
      <c r="G103" s="188"/>
      <c r="H103" s="188"/>
      <c r="I103" s="188"/>
      <c r="J103" s="189">
        <f>J200</f>
        <v>0</v>
      </c>
      <c r="K103" s="186"/>
      <c r="L103" s="19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5"/>
      <c r="C104" s="186"/>
      <c r="D104" s="187" t="s">
        <v>113</v>
      </c>
      <c r="E104" s="188"/>
      <c r="F104" s="188"/>
      <c r="G104" s="188"/>
      <c r="H104" s="188"/>
      <c r="I104" s="188"/>
      <c r="J104" s="189">
        <f>J225</f>
        <v>0</v>
      </c>
      <c r="K104" s="186"/>
      <c r="L104" s="19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85"/>
      <c r="C105" s="186"/>
      <c r="D105" s="187" t="s">
        <v>114</v>
      </c>
      <c r="E105" s="188"/>
      <c r="F105" s="188"/>
      <c r="G105" s="188"/>
      <c r="H105" s="188"/>
      <c r="I105" s="188"/>
      <c r="J105" s="189">
        <f>J242</f>
        <v>0</v>
      </c>
      <c r="K105" s="186"/>
      <c r="L105" s="19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85"/>
      <c r="C106" s="186"/>
      <c r="D106" s="187" t="s">
        <v>115</v>
      </c>
      <c r="E106" s="188"/>
      <c r="F106" s="188"/>
      <c r="G106" s="188"/>
      <c r="H106" s="188"/>
      <c r="I106" s="188"/>
      <c r="J106" s="189">
        <f>J286</f>
        <v>0</v>
      </c>
      <c r="K106" s="186"/>
      <c r="L106" s="19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85"/>
      <c r="C107" s="186"/>
      <c r="D107" s="187" t="s">
        <v>116</v>
      </c>
      <c r="E107" s="188"/>
      <c r="F107" s="188"/>
      <c r="G107" s="188"/>
      <c r="H107" s="188"/>
      <c r="I107" s="188"/>
      <c r="J107" s="189">
        <f>J300</f>
        <v>0</v>
      </c>
      <c r="K107" s="186"/>
      <c r="L107" s="19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85"/>
      <c r="C108" s="186"/>
      <c r="D108" s="187" t="s">
        <v>117</v>
      </c>
      <c r="E108" s="188"/>
      <c r="F108" s="188"/>
      <c r="G108" s="188"/>
      <c r="H108" s="188"/>
      <c r="I108" s="188"/>
      <c r="J108" s="189">
        <f>J323</f>
        <v>0</v>
      </c>
      <c r="K108" s="186"/>
      <c r="L108" s="19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2" customFormat="1" ht="21.84" customHeight="1">
      <c r="A109" s="38"/>
      <c r="B109" s="39"/>
      <c r="C109" s="40"/>
      <c r="D109" s="40"/>
      <c r="E109" s="40"/>
      <c r="F109" s="40"/>
      <c r="G109" s="40"/>
      <c r="H109" s="40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6.96" customHeight="1">
      <c r="A110" s="38"/>
      <c r="B110" s="66"/>
      <c r="C110" s="67"/>
      <c r="D110" s="67"/>
      <c r="E110" s="67"/>
      <c r="F110" s="67"/>
      <c r="G110" s="67"/>
      <c r="H110" s="67"/>
      <c r="I110" s="67"/>
      <c r="J110" s="67"/>
      <c r="K110" s="67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4" s="2" customFormat="1" ht="6.96" customHeight="1">
      <c r="A114" s="38"/>
      <c r="B114" s="68"/>
      <c r="C114" s="69"/>
      <c r="D114" s="69"/>
      <c r="E114" s="69"/>
      <c r="F114" s="69"/>
      <c r="G114" s="69"/>
      <c r="H114" s="69"/>
      <c r="I114" s="69"/>
      <c r="J114" s="69"/>
      <c r="K114" s="69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24.96" customHeight="1">
      <c r="A115" s="38"/>
      <c r="B115" s="39"/>
      <c r="C115" s="23" t="s">
        <v>118</v>
      </c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6.96" customHeight="1">
      <c r="A116" s="38"/>
      <c r="B116" s="39"/>
      <c r="C116" s="40"/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2" customHeight="1">
      <c r="A117" s="38"/>
      <c r="B117" s="39"/>
      <c r="C117" s="32" t="s">
        <v>16</v>
      </c>
      <c r="D117" s="40"/>
      <c r="E117" s="40"/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6.5" customHeight="1">
      <c r="A118" s="38"/>
      <c r="B118" s="39"/>
      <c r="C118" s="40"/>
      <c r="D118" s="40"/>
      <c r="E118" s="174" t="str">
        <f>E7</f>
        <v>ZŠ 28. října - nová učebna v rámci respiria</v>
      </c>
      <c r="F118" s="32"/>
      <c r="G118" s="32"/>
      <c r="H118" s="32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2" customHeight="1">
      <c r="A119" s="38"/>
      <c r="B119" s="39"/>
      <c r="C119" s="32" t="s">
        <v>99</v>
      </c>
      <c r="D119" s="40"/>
      <c r="E119" s="40"/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6.5" customHeight="1">
      <c r="A120" s="38"/>
      <c r="B120" s="39"/>
      <c r="C120" s="40"/>
      <c r="D120" s="40"/>
      <c r="E120" s="76" t="str">
        <f>E9</f>
        <v>01 - Stavební práce</v>
      </c>
      <c r="F120" s="40"/>
      <c r="G120" s="40"/>
      <c r="H120" s="40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6.96" customHeight="1">
      <c r="A121" s="38"/>
      <c r="B121" s="39"/>
      <c r="C121" s="40"/>
      <c r="D121" s="40"/>
      <c r="E121" s="40"/>
      <c r="F121" s="40"/>
      <c r="G121" s="40"/>
      <c r="H121" s="40"/>
      <c r="I121" s="40"/>
      <c r="J121" s="40"/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2" customHeight="1">
      <c r="A122" s="38"/>
      <c r="B122" s="39"/>
      <c r="C122" s="32" t="s">
        <v>22</v>
      </c>
      <c r="D122" s="40"/>
      <c r="E122" s="40"/>
      <c r="F122" s="27" t="str">
        <f>F12</f>
        <v>Česká Lípa</v>
      </c>
      <c r="G122" s="40"/>
      <c r="H122" s="40"/>
      <c r="I122" s="32" t="s">
        <v>24</v>
      </c>
      <c r="J122" s="79" t="str">
        <f>IF(J12="","",J12)</f>
        <v>10. 5. 2023</v>
      </c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6.96" customHeight="1">
      <c r="A123" s="38"/>
      <c r="B123" s="39"/>
      <c r="C123" s="40"/>
      <c r="D123" s="40"/>
      <c r="E123" s="40"/>
      <c r="F123" s="40"/>
      <c r="G123" s="40"/>
      <c r="H123" s="40"/>
      <c r="I123" s="40"/>
      <c r="J123" s="40"/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15.15" customHeight="1">
      <c r="A124" s="38"/>
      <c r="B124" s="39"/>
      <c r="C124" s="32" t="s">
        <v>28</v>
      </c>
      <c r="D124" s="40"/>
      <c r="E124" s="40"/>
      <c r="F124" s="27" t="str">
        <f>E15</f>
        <v xml:space="preserve"> </v>
      </c>
      <c r="G124" s="40"/>
      <c r="H124" s="40"/>
      <c r="I124" s="32" t="s">
        <v>34</v>
      </c>
      <c r="J124" s="36" t="str">
        <f>E21</f>
        <v>Ing. Kateřina Iwanejko</v>
      </c>
      <c r="K124" s="40"/>
      <c r="L124" s="63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2" customFormat="1" ht="15.15" customHeight="1">
      <c r="A125" s="38"/>
      <c r="B125" s="39"/>
      <c r="C125" s="32" t="s">
        <v>32</v>
      </c>
      <c r="D125" s="40"/>
      <c r="E125" s="40"/>
      <c r="F125" s="27" t="str">
        <f>IF(E18="","",E18)</f>
        <v>Vyplň údaj</v>
      </c>
      <c r="G125" s="40"/>
      <c r="H125" s="40"/>
      <c r="I125" s="32" t="s">
        <v>37</v>
      </c>
      <c r="J125" s="36" t="str">
        <f>E24</f>
        <v xml:space="preserve"> </v>
      </c>
      <c r="K125" s="40"/>
      <c r="L125" s="63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2" customFormat="1" ht="10.32" customHeight="1">
      <c r="A126" s="38"/>
      <c r="B126" s="39"/>
      <c r="C126" s="40"/>
      <c r="D126" s="40"/>
      <c r="E126" s="40"/>
      <c r="F126" s="40"/>
      <c r="G126" s="40"/>
      <c r="H126" s="40"/>
      <c r="I126" s="40"/>
      <c r="J126" s="40"/>
      <c r="K126" s="40"/>
      <c r="L126" s="63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</row>
    <row r="127" s="11" customFormat="1" ht="29.28" customHeight="1">
      <c r="A127" s="191"/>
      <c r="B127" s="192"/>
      <c r="C127" s="193" t="s">
        <v>119</v>
      </c>
      <c r="D127" s="194" t="s">
        <v>64</v>
      </c>
      <c r="E127" s="194" t="s">
        <v>60</v>
      </c>
      <c r="F127" s="194" t="s">
        <v>61</v>
      </c>
      <c r="G127" s="194" t="s">
        <v>120</v>
      </c>
      <c r="H127" s="194" t="s">
        <v>121</v>
      </c>
      <c r="I127" s="194" t="s">
        <v>122</v>
      </c>
      <c r="J127" s="194" t="s">
        <v>103</v>
      </c>
      <c r="K127" s="195" t="s">
        <v>123</v>
      </c>
      <c r="L127" s="196"/>
      <c r="M127" s="100" t="s">
        <v>1</v>
      </c>
      <c r="N127" s="101" t="s">
        <v>43</v>
      </c>
      <c r="O127" s="101" t="s">
        <v>124</v>
      </c>
      <c r="P127" s="101" t="s">
        <v>125</v>
      </c>
      <c r="Q127" s="101" t="s">
        <v>126</v>
      </c>
      <c r="R127" s="101" t="s">
        <v>127</v>
      </c>
      <c r="S127" s="101" t="s">
        <v>128</v>
      </c>
      <c r="T127" s="102" t="s">
        <v>129</v>
      </c>
      <c r="U127" s="191"/>
      <c r="V127" s="191"/>
      <c r="W127" s="191"/>
      <c r="X127" s="191"/>
      <c r="Y127" s="191"/>
      <c r="Z127" s="191"/>
      <c r="AA127" s="191"/>
      <c r="AB127" s="191"/>
      <c r="AC127" s="191"/>
      <c r="AD127" s="191"/>
      <c r="AE127" s="191"/>
    </row>
    <row r="128" s="2" customFormat="1" ht="22.8" customHeight="1">
      <c r="A128" s="38"/>
      <c r="B128" s="39"/>
      <c r="C128" s="107" t="s">
        <v>130</v>
      </c>
      <c r="D128" s="40"/>
      <c r="E128" s="40"/>
      <c r="F128" s="40"/>
      <c r="G128" s="40"/>
      <c r="H128" s="40"/>
      <c r="I128" s="40"/>
      <c r="J128" s="197">
        <f>BK128</f>
        <v>0</v>
      </c>
      <c r="K128" s="40"/>
      <c r="L128" s="44"/>
      <c r="M128" s="103"/>
      <c r="N128" s="198"/>
      <c r="O128" s="104"/>
      <c r="P128" s="199">
        <f>P129+P199</f>
        <v>0</v>
      </c>
      <c r="Q128" s="104"/>
      <c r="R128" s="199">
        <f>R129+R199</f>
        <v>2.8287081469000004</v>
      </c>
      <c r="S128" s="104"/>
      <c r="T128" s="200">
        <f>T129+T199</f>
        <v>0.31007452999999996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T128" s="17" t="s">
        <v>78</v>
      </c>
      <c r="AU128" s="17" t="s">
        <v>105</v>
      </c>
      <c r="BK128" s="201">
        <f>BK129+BK199</f>
        <v>0</v>
      </c>
    </row>
    <row r="129" s="12" customFormat="1" ht="25.92" customHeight="1">
      <c r="A129" s="12"/>
      <c r="B129" s="202"/>
      <c r="C129" s="203"/>
      <c r="D129" s="204" t="s">
        <v>78</v>
      </c>
      <c r="E129" s="205" t="s">
        <v>131</v>
      </c>
      <c r="F129" s="205" t="s">
        <v>132</v>
      </c>
      <c r="G129" s="203"/>
      <c r="H129" s="203"/>
      <c r="I129" s="206"/>
      <c r="J129" s="207">
        <f>BK129</f>
        <v>0</v>
      </c>
      <c r="K129" s="203"/>
      <c r="L129" s="208"/>
      <c r="M129" s="209"/>
      <c r="N129" s="210"/>
      <c r="O129" s="210"/>
      <c r="P129" s="211">
        <f>P130+P153+P184+P196</f>
        <v>0</v>
      </c>
      <c r="Q129" s="210"/>
      <c r="R129" s="211">
        <f>R130+R153+R184+R196</f>
        <v>0.445557969</v>
      </c>
      <c r="S129" s="210"/>
      <c r="T129" s="212">
        <f>T130+T153+T184+T196</f>
        <v>0.29570199999999996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13" t="s">
        <v>21</v>
      </c>
      <c r="AT129" s="214" t="s">
        <v>78</v>
      </c>
      <c r="AU129" s="214" t="s">
        <v>79</v>
      </c>
      <c r="AY129" s="213" t="s">
        <v>133</v>
      </c>
      <c r="BK129" s="215">
        <f>BK130+BK153+BK184+BK196</f>
        <v>0</v>
      </c>
    </row>
    <row r="130" s="12" customFormat="1" ht="22.8" customHeight="1">
      <c r="A130" s="12"/>
      <c r="B130" s="202"/>
      <c r="C130" s="203"/>
      <c r="D130" s="204" t="s">
        <v>78</v>
      </c>
      <c r="E130" s="216" t="s">
        <v>134</v>
      </c>
      <c r="F130" s="216" t="s">
        <v>135</v>
      </c>
      <c r="G130" s="203"/>
      <c r="H130" s="203"/>
      <c r="I130" s="206"/>
      <c r="J130" s="217">
        <f>BK130</f>
        <v>0</v>
      </c>
      <c r="K130" s="203"/>
      <c r="L130" s="208"/>
      <c r="M130" s="209"/>
      <c r="N130" s="210"/>
      <c r="O130" s="210"/>
      <c r="P130" s="211">
        <f>SUM(P131:P152)</f>
        <v>0</v>
      </c>
      <c r="Q130" s="210"/>
      <c r="R130" s="211">
        <f>SUM(R131:R152)</f>
        <v>0.43973346899999999</v>
      </c>
      <c r="S130" s="210"/>
      <c r="T130" s="212">
        <f>SUM(T131:T152)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13" t="s">
        <v>21</v>
      </c>
      <c r="AT130" s="214" t="s">
        <v>78</v>
      </c>
      <c r="AU130" s="214" t="s">
        <v>21</v>
      </c>
      <c r="AY130" s="213" t="s">
        <v>133</v>
      </c>
      <c r="BK130" s="215">
        <f>SUM(BK131:BK152)</f>
        <v>0</v>
      </c>
    </row>
    <row r="131" s="2" customFormat="1" ht="24.15" customHeight="1">
      <c r="A131" s="38"/>
      <c r="B131" s="39"/>
      <c r="C131" s="218" t="s">
        <v>21</v>
      </c>
      <c r="D131" s="218" t="s">
        <v>136</v>
      </c>
      <c r="E131" s="219" t="s">
        <v>137</v>
      </c>
      <c r="F131" s="220" t="s">
        <v>138</v>
      </c>
      <c r="G131" s="221" t="s">
        <v>139</v>
      </c>
      <c r="H131" s="222">
        <v>35.299999999999997</v>
      </c>
      <c r="I131" s="223"/>
      <c r="J131" s="224">
        <f>ROUND(I131*H131,2)</f>
        <v>0</v>
      </c>
      <c r="K131" s="220" t="s">
        <v>140</v>
      </c>
      <c r="L131" s="44"/>
      <c r="M131" s="225" t="s">
        <v>1</v>
      </c>
      <c r="N131" s="226" t="s">
        <v>44</v>
      </c>
      <c r="O131" s="91"/>
      <c r="P131" s="227">
        <f>O131*H131</f>
        <v>0</v>
      </c>
      <c r="Q131" s="227">
        <v>0.00025999999999999998</v>
      </c>
      <c r="R131" s="227">
        <f>Q131*H131</f>
        <v>0.0091779999999999987</v>
      </c>
      <c r="S131" s="227">
        <v>0</v>
      </c>
      <c r="T131" s="228">
        <f>S131*H131</f>
        <v>0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229" t="s">
        <v>141</v>
      </c>
      <c r="AT131" s="229" t="s">
        <v>136</v>
      </c>
      <c r="AU131" s="229" t="s">
        <v>88</v>
      </c>
      <c r="AY131" s="17" t="s">
        <v>133</v>
      </c>
      <c r="BE131" s="230">
        <f>IF(N131="základní",J131,0)</f>
        <v>0</v>
      </c>
      <c r="BF131" s="230">
        <f>IF(N131="snížená",J131,0)</f>
        <v>0</v>
      </c>
      <c r="BG131" s="230">
        <f>IF(N131="zákl. přenesená",J131,0)</f>
        <v>0</v>
      </c>
      <c r="BH131" s="230">
        <f>IF(N131="sníž. přenesená",J131,0)</f>
        <v>0</v>
      </c>
      <c r="BI131" s="230">
        <f>IF(N131="nulová",J131,0)</f>
        <v>0</v>
      </c>
      <c r="BJ131" s="17" t="s">
        <v>21</v>
      </c>
      <c r="BK131" s="230">
        <f>ROUND(I131*H131,2)</f>
        <v>0</v>
      </c>
      <c r="BL131" s="17" t="s">
        <v>141</v>
      </c>
      <c r="BM131" s="229" t="s">
        <v>142</v>
      </c>
    </row>
    <row r="132" s="2" customFormat="1">
      <c r="A132" s="38"/>
      <c r="B132" s="39"/>
      <c r="C132" s="40"/>
      <c r="D132" s="231" t="s">
        <v>143</v>
      </c>
      <c r="E132" s="40"/>
      <c r="F132" s="232" t="s">
        <v>144</v>
      </c>
      <c r="G132" s="40"/>
      <c r="H132" s="40"/>
      <c r="I132" s="233"/>
      <c r="J132" s="40"/>
      <c r="K132" s="40"/>
      <c r="L132" s="44"/>
      <c r="M132" s="234"/>
      <c r="N132" s="235"/>
      <c r="O132" s="91"/>
      <c r="P132" s="91"/>
      <c r="Q132" s="91"/>
      <c r="R132" s="91"/>
      <c r="S132" s="91"/>
      <c r="T132" s="92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T132" s="17" t="s">
        <v>143</v>
      </c>
      <c r="AU132" s="17" t="s">
        <v>88</v>
      </c>
    </row>
    <row r="133" s="13" customFormat="1">
      <c r="A133" s="13"/>
      <c r="B133" s="236"/>
      <c r="C133" s="237"/>
      <c r="D133" s="231" t="s">
        <v>145</v>
      </c>
      <c r="E133" s="238" t="s">
        <v>1</v>
      </c>
      <c r="F133" s="239" t="s">
        <v>146</v>
      </c>
      <c r="G133" s="237"/>
      <c r="H133" s="238" t="s">
        <v>1</v>
      </c>
      <c r="I133" s="240"/>
      <c r="J133" s="237"/>
      <c r="K133" s="237"/>
      <c r="L133" s="241"/>
      <c r="M133" s="242"/>
      <c r="N133" s="243"/>
      <c r="O133" s="243"/>
      <c r="P133" s="243"/>
      <c r="Q133" s="243"/>
      <c r="R133" s="243"/>
      <c r="S133" s="243"/>
      <c r="T133" s="244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45" t="s">
        <v>145</v>
      </c>
      <c r="AU133" s="245" t="s">
        <v>88</v>
      </c>
      <c r="AV133" s="13" t="s">
        <v>21</v>
      </c>
      <c r="AW133" s="13" t="s">
        <v>36</v>
      </c>
      <c r="AX133" s="13" t="s">
        <v>79</v>
      </c>
      <c r="AY133" s="245" t="s">
        <v>133</v>
      </c>
    </row>
    <row r="134" s="14" customFormat="1">
      <c r="A134" s="14"/>
      <c r="B134" s="246"/>
      <c r="C134" s="247"/>
      <c r="D134" s="231" t="s">
        <v>145</v>
      </c>
      <c r="E134" s="248" t="s">
        <v>1</v>
      </c>
      <c r="F134" s="249" t="s">
        <v>147</v>
      </c>
      <c r="G134" s="247"/>
      <c r="H134" s="250">
        <v>35.299999999999997</v>
      </c>
      <c r="I134" s="251"/>
      <c r="J134" s="247"/>
      <c r="K134" s="247"/>
      <c r="L134" s="252"/>
      <c r="M134" s="253"/>
      <c r="N134" s="254"/>
      <c r="O134" s="254"/>
      <c r="P134" s="254"/>
      <c r="Q134" s="254"/>
      <c r="R134" s="254"/>
      <c r="S134" s="254"/>
      <c r="T134" s="255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56" t="s">
        <v>145</v>
      </c>
      <c r="AU134" s="256" t="s">
        <v>88</v>
      </c>
      <c r="AV134" s="14" t="s">
        <v>88</v>
      </c>
      <c r="AW134" s="14" t="s">
        <v>36</v>
      </c>
      <c r="AX134" s="14" t="s">
        <v>21</v>
      </c>
      <c r="AY134" s="256" t="s">
        <v>133</v>
      </c>
    </row>
    <row r="135" s="2" customFormat="1" ht="37.8" customHeight="1">
      <c r="A135" s="38"/>
      <c r="B135" s="39"/>
      <c r="C135" s="218" t="s">
        <v>88</v>
      </c>
      <c r="D135" s="218" t="s">
        <v>136</v>
      </c>
      <c r="E135" s="219" t="s">
        <v>148</v>
      </c>
      <c r="F135" s="220" t="s">
        <v>149</v>
      </c>
      <c r="G135" s="221" t="s">
        <v>139</v>
      </c>
      <c r="H135" s="222">
        <v>35.299999999999997</v>
      </c>
      <c r="I135" s="223"/>
      <c r="J135" s="224">
        <f>ROUND(I135*H135,2)</f>
        <v>0</v>
      </c>
      <c r="K135" s="220" t="s">
        <v>140</v>
      </c>
      <c r="L135" s="44"/>
      <c r="M135" s="225" t="s">
        <v>1</v>
      </c>
      <c r="N135" s="226" t="s">
        <v>44</v>
      </c>
      <c r="O135" s="91"/>
      <c r="P135" s="227">
        <f>O135*H135</f>
        <v>0</v>
      </c>
      <c r="Q135" s="227">
        <v>0.0091999999999999998</v>
      </c>
      <c r="R135" s="227">
        <f>Q135*H135</f>
        <v>0.32475999999999999</v>
      </c>
      <c r="S135" s="227">
        <v>0</v>
      </c>
      <c r="T135" s="228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29" t="s">
        <v>141</v>
      </c>
      <c r="AT135" s="229" t="s">
        <v>136</v>
      </c>
      <c r="AU135" s="229" t="s">
        <v>88</v>
      </c>
      <c r="AY135" s="17" t="s">
        <v>133</v>
      </c>
      <c r="BE135" s="230">
        <f>IF(N135="základní",J135,0)</f>
        <v>0</v>
      </c>
      <c r="BF135" s="230">
        <f>IF(N135="snížená",J135,0)</f>
        <v>0</v>
      </c>
      <c r="BG135" s="230">
        <f>IF(N135="zákl. přenesená",J135,0)</f>
        <v>0</v>
      </c>
      <c r="BH135" s="230">
        <f>IF(N135="sníž. přenesená",J135,0)</f>
        <v>0</v>
      </c>
      <c r="BI135" s="230">
        <f>IF(N135="nulová",J135,0)</f>
        <v>0</v>
      </c>
      <c r="BJ135" s="17" t="s">
        <v>21</v>
      </c>
      <c r="BK135" s="230">
        <f>ROUND(I135*H135,2)</f>
        <v>0</v>
      </c>
      <c r="BL135" s="17" t="s">
        <v>141</v>
      </c>
      <c r="BM135" s="229" t="s">
        <v>150</v>
      </c>
    </row>
    <row r="136" s="2" customFormat="1">
      <c r="A136" s="38"/>
      <c r="B136" s="39"/>
      <c r="C136" s="40"/>
      <c r="D136" s="231" t="s">
        <v>143</v>
      </c>
      <c r="E136" s="40"/>
      <c r="F136" s="232" t="s">
        <v>151</v>
      </c>
      <c r="G136" s="40"/>
      <c r="H136" s="40"/>
      <c r="I136" s="233"/>
      <c r="J136" s="40"/>
      <c r="K136" s="40"/>
      <c r="L136" s="44"/>
      <c r="M136" s="234"/>
      <c r="N136" s="235"/>
      <c r="O136" s="91"/>
      <c r="P136" s="91"/>
      <c r="Q136" s="91"/>
      <c r="R136" s="91"/>
      <c r="S136" s="91"/>
      <c r="T136" s="92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T136" s="17" t="s">
        <v>143</v>
      </c>
      <c r="AU136" s="17" t="s">
        <v>88</v>
      </c>
    </row>
    <row r="137" s="13" customFormat="1">
      <c r="A137" s="13"/>
      <c r="B137" s="236"/>
      <c r="C137" s="237"/>
      <c r="D137" s="231" t="s">
        <v>145</v>
      </c>
      <c r="E137" s="238" t="s">
        <v>1</v>
      </c>
      <c r="F137" s="239" t="s">
        <v>146</v>
      </c>
      <c r="G137" s="237"/>
      <c r="H137" s="238" t="s">
        <v>1</v>
      </c>
      <c r="I137" s="240"/>
      <c r="J137" s="237"/>
      <c r="K137" s="237"/>
      <c r="L137" s="241"/>
      <c r="M137" s="242"/>
      <c r="N137" s="243"/>
      <c r="O137" s="243"/>
      <c r="P137" s="243"/>
      <c r="Q137" s="243"/>
      <c r="R137" s="243"/>
      <c r="S137" s="243"/>
      <c r="T137" s="244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45" t="s">
        <v>145</v>
      </c>
      <c r="AU137" s="245" t="s">
        <v>88</v>
      </c>
      <c r="AV137" s="13" t="s">
        <v>21</v>
      </c>
      <c r="AW137" s="13" t="s">
        <v>36</v>
      </c>
      <c r="AX137" s="13" t="s">
        <v>79</v>
      </c>
      <c r="AY137" s="245" t="s">
        <v>133</v>
      </c>
    </row>
    <row r="138" s="14" customFormat="1">
      <c r="A138" s="14"/>
      <c r="B138" s="246"/>
      <c r="C138" s="247"/>
      <c r="D138" s="231" t="s">
        <v>145</v>
      </c>
      <c r="E138" s="248" t="s">
        <v>1</v>
      </c>
      <c r="F138" s="249" t="s">
        <v>147</v>
      </c>
      <c r="G138" s="247"/>
      <c r="H138" s="250">
        <v>35.299999999999997</v>
      </c>
      <c r="I138" s="251"/>
      <c r="J138" s="247"/>
      <c r="K138" s="247"/>
      <c r="L138" s="252"/>
      <c r="M138" s="253"/>
      <c r="N138" s="254"/>
      <c r="O138" s="254"/>
      <c r="P138" s="254"/>
      <c r="Q138" s="254"/>
      <c r="R138" s="254"/>
      <c r="S138" s="254"/>
      <c r="T138" s="255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56" t="s">
        <v>145</v>
      </c>
      <c r="AU138" s="256" t="s">
        <v>88</v>
      </c>
      <c r="AV138" s="14" t="s">
        <v>88</v>
      </c>
      <c r="AW138" s="14" t="s">
        <v>36</v>
      </c>
      <c r="AX138" s="14" t="s">
        <v>21</v>
      </c>
      <c r="AY138" s="256" t="s">
        <v>133</v>
      </c>
    </row>
    <row r="139" s="2" customFormat="1" ht="24.15" customHeight="1">
      <c r="A139" s="38"/>
      <c r="B139" s="39"/>
      <c r="C139" s="218" t="s">
        <v>152</v>
      </c>
      <c r="D139" s="218" t="s">
        <v>136</v>
      </c>
      <c r="E139" s="219" t="s">
        <v>153</v>
      </c>
      <c r="F139" s="220" t="s">
        <v>154</v>
      </c>
      <c r="G139" s="221" t="s">
        <v>139</v>
      </c>
      <c r="H139" s="222">
        <v>11.063000000000001</v>
      </c>
      <c r="I139" s="223"/>
      <c r="J139" s="224">
        <f>ROUND(I139*H139,2)</f>
        <v>0</v>
      </c>
      <c r="K139" s="220" t="s">
        <v>140</v>
      </c>
      <c r="L139" s="44"/>
      <c r="M139" s="225" t="s">
        <v>1</v>
      </c>
      <c r="N139" s="226" t="s">
        <v>44</v>
      </c>
      <c r="O139" s="91"/>
      <c r="P139" s="227">
        <f>O139*H139</f>
        <v>0</v>
      </c>
      <c r="Q139" s="227">
        <v>0.000263</v>
      </c>
      <c r="R139" s="227">
        <f>Q139*H139</f>
        <v>0.0029095690000000003</v>
      </c>
      <c r="S139" s="227">
        <v>0</v>
      </c>
      <c r="T139" s="228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29" t="s">
        <v>141</v>
      </c>
      <c r="AT139" s="229" t="s">
        <v>136</v>
      </c>
      <c r="AU139" s="229" t="s">
        <v>88</v>
      </c>
      <c r="AY139" s="17" t="s">
        <v>133</v>
      </c>
      <c r="BE139" s="230">
        <f>IF(N139="základní",J139,0)</f>
        <v>0</v>
      </c>
      <c r="BF139" s="230">
        <f>IF(N139="snížená",J139,0)</f>
        <v>0</v>
      </c>
      <c r="BG139" s="230">
        <f>IF(N139="zákl. přenesená",J139,0)</f>
        <v>0</v>
      </c>
      <c r="BH139" s="230">
        <f>IF(N139="sníž. přenesená",J139,0)</f>
        <v>0</v>
      </c>
      <c r="BI139" s="230">
        <f>IF(N139="nulová",J139,0)</f>
        <v>0</v>
      </c>
      <c r="BJ139" s="17" t="s">
        <v>21</v>
      </c>
      <c r="BK139" s="230">
        <f>ROUND(I139*H139,2)</f>
        <v>0</v>
      </c>
      <c r="BL139" s="17" t="s">
        <v>141</v>
      </c>
      <c r="BM139" s="229" t="s">
        <v>155</v>
      </c>
    </row>
    <row r="140" s="2" customFormat="1">
      <c r="A140" s="38"/>
      <c r="B140" s="39"/>
      <c r="C140" s="40"/>
      <c r="D140" s="231" t="s">
        <v>143</v>
      </c>
      <c r="E140" s="40"/>
      <c r="F140" s="232" t="s">
        <v>156</v>
      </c>
      <c r="G140" s="40"/>
      <c r="H140" s="40"/>
      <c r="I140" s="233"/>
      <c r="J140" s="40"/>
      <c r="K140" s="40"/>
      <c r="L140" s="44"/>
      <c r="M140" s="234"/>
      <c r="N140" s="235"/>
      <c r="O140" s="91"/>
      <c r="P140" s="91"/>
      <c r="Q140" s="91"/>
      <c r="R140" s="91"/>
      <c r="S140" s="91"/>
      <c r="T140" s="92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T140" s="17" t="s">
        <v>143</v>
      </c>
      <c r="AU140" s="17" t="s">
        <v>88</v>
      </c>
    </row>
    <row r="141" s="13" customFormat="1">
      <c r="A141" s="13"/>
      <c r="B141" s="236"/>
      <c r="C141" s="237"/>
      <c r="D141" s="231" t="s">
        <v>145</v>
      </c>
      <c r="E141" s="238" t="s">
        <v>1</v>
      </c>
      <c r="F141" s="239" t="s">
        <v>157</v>
      </c>
      <c r="G141" s="237"/>
      <c r="H141" s="238" t="s">
        <v>1</v>
      </c>
      <c r="I141" s="240"/>
      <c r="J141" s="237"/>
      <c r="K141" s="237"/>
      <c r="L141" s="241"/>
      <c r="M141" s="242"/>
      <c r="N141" s="243"/>
      <c r="O141" s="243"/>
      <c r="P141" s="243"/>
      <c r="Q141" s="243"/>
      <c r="R141" s="243"/>
      <c r="S141" s="243"/>
      <c r="T141" s="244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45" t="s">
        <v>145</v>
      </c>
      <c r="AU141" s="245" t="s">
        <v>88</v>
      </c>
      <c r="AV141" s="13" t="s">
        <v>21</v>
      </c>
      <c r="AW141" s="13" t="s">
        <v>36</v>
      </c>
      <c r="AX141" s="13" t="s">
        <v>79</v>
      </c>
      <c r="AY141" s="245" t="s">
        <v>133</v>
      </c>
    </row>
    <row r="142" s="14" customFormat="1">
      <c r="A142" s="14"/>
      <c r="B142" s="246"/>
      <c r="C142" s="247"/>
      <c r="D142" s="231" t="s">
        <v>145</v>
      </c>
      <c r="E142" s="248" t="s">
        <v>1</v>
      </c>
      <c r="F142" s="249" t="s">
        <v>158</v>
      </c>
      <c r="G142" s="247"/>
      <c r="H142" s="250">
        <v>19.305</v>
      </c>
      <c r="I142" s="251"/>
      <c r="J142" s="247"/>
      <c r="K142" s="247"/>
      <c r="L142" s="252"/>
      <c r="M142" s="253"/>
      <c r="N142" s="254"/>
      <c r="O142" s="254"/>
      <c r="P142" s="254"/>
      <c r="Q142" s="254"/>
      <c r="R142" s="254"/>
      <c r="S142" s="254"/>
      <c r="T142" s="255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56" t="s">
        <v>145</v>
      </c>
      <c r="AU142" s="256" t="s">
        <v>88</v>
      </c>
      <c r="AV142" s="14" t="s">
        <v>88</v>
      </c>
      <c r="AW142" s="14" t="s">
        <v>36</v>
      </c>
      <c r="AX142" s="14" t="s">
        <v>79</v>
      </c>
      <c r="AY142" s="256" t="s">
        <v>133</v>
      </c>
    </row>
    <row r="143" s="14" customFormat="1">
      <c r="A143" s="14"/>
      <c r="B143" s="246"/>
      <c r="C143" s="247"/>
      <c r="D143" s="231" t="s">
        <v>145</v>
      </c>
      <c r="E143" s="248" t="s">
        <v>1</v>
      </c>
      <c r="F143" s="249" t="s">
        <v>159</v>
      </c>
      <c r="G143" s="247"/>
      <c r="H143" s="250">
        <v>-9.5719999999999992</v>
      </c>
      <c r="I143" s="251"/>
      <c r="J143" s="247"/>
      <c r="K143" s="247"/>
      <c r="L143" s="252"/>
      <c r="M143" s="253"/>
      <c r="N143" s="254"/>
      <c r="O143" s="254"/>
      <c r="P143" s="254"/>
      <c r="Q143" s="254"/>
      <c r="R143" s="254"/>
      <c r="S143" s="254"/>
      <c r="T143" s="255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56" t="s">
        <v>145</v>
      </c>
      <c r="AU143" s="256" t="s">
        <v>88</v>
      </c>
      <c r="AV143" s="14" t="s">
        <v>88</v>
      </c>
      <c r="AW143" s="14" t="s">
        <v>36</v>
      </c>
      <c r="AX143" s="14" t="s">
        <v>79</v>
      </c>
      <c r="AY143" s="256" t="s">
        <v>133</v>
      </c>
    </row>
    <row r="144" s="14" customFormat="1">
      <c r="A144" s="14"/>
      <c r="B144" s="246"/>
      <c r="C144" s="247"/>
      <c r="D144" s="231" t="s">
        <v>145</v>
      </c>
      <c r="E144" s="248" t="s">
        <v>1</v>
      </c>
      <c r="F144" s="249" t="s">
        <v>160</v>
      </c>
      <c r="G144" s="247"/>
      <c r="H144" s="250">
        <v>1.3300000000000001</v>
      </c>
      <c r="I144" s="251"/>
      <c r="J144" s="247"/>
      <c r="K144" s="247"/>
      <c r="L144" s="252"/>
      <c r="M144" s="253"/>
      <c r="N144" s="254"/>
      <c r="O144" s="254"/>
      <c r="P144" s="254"/>
      <c r="Q144" s="254"/>
      <c r="R144" s="254"/>
      <c r="S144" s="254"/>
      <c r="T144" s="255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56" t="s">
        <v>145</v>
      </c>
      <c r="AU144" s="256" t="s">
        <v>88</v>
      </c>
      <c r="AV144" s="14" t="s">
        <v>88</v>
      </c>
      <c r="AW144" s="14" t="s">
        <v>36</v>
      </c>
      <c r="AX144" s="14" t="s">
        <v>79</v>
      </c>
      <c r="AY144" s="256" t="s">
        <v>133</v>
      </c>
    </row>
    <row r="145" s="15" customFormat="1">
      <c r="A145" s="15"/>
      <c r="B145" s="257"/>
      <c r="C145" s="258"/>
      <c r="D145" s="231" t="s">
        <v>145</v>
      </c>
      <c r="E145" s="259" t="s">
        <v>1</v>
      </c>
      <c r="F145" s="260" t="s">
        <v>161</v>
      </c>
      <c r="G145" s="258"/>
      <c r="H145" s="261">
        <v>11.063000000000001</v>
      </c>
      <c r="I145" s="262"/>
      <c r="J145" s="258"/>
      <c r="K145" s="258"/>
      <c r="L145" s="263"/>
      <c r="M145" s="264"/>
      <c r="N145" s="265"/>
      <c r="O145" s="265"/>
      <c r="P145" s="265"/>
      <c r="Q145" s="265"/>
      <c r="R145" s="265"/>
      <c r="S145" s="265"/>
      <c r="T145" s="266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T145" s="267" t="s">
        <v>145</v>
      </c>
      <c r="AU145" s="267" t="s">
        <v>88</v>
      </c>
      <c r="AV145" s="15" t="s">
        <v>141</v>
      </c>
      <c r="AW145" s="15" t="s">
        <v>36</v>
      </c>
      <c r="AX145" s="15" t="s">
        <v>21</v>
      </c>
      <c r="AY145" s="267" t="s">
        <v>133</v>
      </c>
    </row>
    <row r="146" s="2" customFormat="1" ht="33" customHeight="1">
      <c r="A146" s="38"/>
      <c r="B146" s="39"/>
      <c r="C146" s="218" t="s">
        <v>141</v>
      </c>
      <c r="D146" s="218" t="s">
        <v>136</v>
      </c>
      <c r="E146" s="219" t="s">
        <v>162</v>
      </c>
      <c r="F146" s="220" t="s">
        <v>163</v>
      </c>
      <c r="G146" s="221" t="s">
        <v>139</v>
      </c>
      <c r="H146" s="222">
        <v>11.063000000000001</v>
      </c>
      <c r="I146" s="223"/>
      <c r="J146" s="224">
        <f>ROUND(I146*H146,2)</f>
        <v>0</v>
      </c>
      <c r="K146" s="220" t="s">
        <v>140</v>
      </c>
      <c r="L146" s="44"/>
      <c r="M146" s="225" t="s">
        <v>1</v>
      </c>
      <c r="N146" s="226" t="s">
        <v>44</v>
      </c>
      <c r="O146" s="91"/>
      <c r="P146" s="227">
        <f>O146*H146</f>
        <v>0</v>
      </c>
      <c r="Q146" s="227">
        <v>0.0092999999999999992</v>
      </c>
      <c r="R146" s="227">
        <f>Q146*H146</f>
        <v>0.1028859</v>
      </c>
      <c r="S146" s="227">
        <v>0</v>
      </c>
      <c r="T146" s="228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29" t="s">
        <v>141</v>
      </c>
      <c r="AT146" s="229" t="s">
        <v>136</v>
      </c>
      <c r="AU146" s="229" t="s">
        <v>88</v>
      </c>
      <c r="AY146" s="17" t="s">
        <v>133</v>
      </c>
      <c r="BE146" s="230">
        <f>IF(N146="základní",J146,0)</f>
        <v>0</v>
      </c>
      <c r="BF146" s="230">
        <f>IF(N146="snížená",J146,0)</f>
        <v>0</v>
      </c>
      <c r="BG146" s="230">
        <f>IF(N146="zákl. přenesená",J146,0)</f>
        <v>0</v>
      </c>
      <c r="BH146" s="230">
        <f>IF(N146="sníž. přenesená",J146,0)</f>
        <v>0</v>
      </c>
      <c r="BI146" s="230">
        <f>IF(N146="nulová",J146,0)</f>
        <v>0</v>
      </c>
      <c r="BJ146" s="17" t="s">
        <v>21</v>
      </c>
      <c r="BK146" s="230">
        <f>ROUND(I146*H146,2)</f>
        <v>0</v>
      </c>
      <c r="BL146" s="17" t="s">
        <v>141</v>
      </c>
      <c r="BM146" s="229" t="s">
        <v>164</v>
      </c>
    </row>
    <row r="147" s="2" customFormat="1">
      <c r="A147" s="38"/>
      <c r="B147" s="39"/>
      <c r="C147" s="40"/>
      <c r="D147" s="231" t="s">
        <v>143</v>
      </c>
      <c r="E147" s="40"/>
      <c r="F147" s="232" t="s">
        <v>165</v>
      </c>
      <c r="G147" s="40"/>
      <c r="H147" s="40"/>
      <c r="I147" s="233"/>
      <c r="J147" s="40"/>
      <c r="K147" s="40"/>
      <c r="L147" s="44"/>
      <c r="M147" s="234"/>
      <c r="N147" s="235"/>
      <c r="O147" s="91"/>
      <c r="P147" s="91"/>
      <c r="Q147" s="91"/>
      <c r="R147" s="91"/>
      <c r="S147" s="91"/>
      <c r="T147" s="92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T147" s="17" t="s">
        <v>143</v>
      </c>
      <c r="AU147" s="17" t="s">
        <v>88</v>
      </c>
    </row>
    <row r="148" s="13" customFormat="1">
      <c r="A148" s="13"/>
      <c r="B148" s="236"/>
      <c r="C148" s="237"/>
      <c r="D148" s="231" t="s">
        <v>145</v>
      </c>
      <c r="E148" s="238" t="s">
        <v>1</v>
      </c>
      <c r="F148" s="239" t="s">
        <v>157</v>
      </c>
      <c r="G148" s="237"/>
      <c r="H148" s="238" t="s">
        <v>1</v>
      </c>
      <c r="I148" s="240"/>
      <c r="J148" s="237"/>
      <c r="K148" s="237"/>
      <c r="L148" s="241"/>
      <c r="M148" s="242"/>
      <c r="N148" s="243"/>
      <c r="O148" s="243"/>
      <c r="P148" s="243"/>
      <c r="Q148" s="243"/>
      <c r="R148" s="243"/>
      <c r="S148" s="243"/>
      <c r="T148" s="244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45" t="s">
        <v>145</v>
      </c>
      <c r="AU148" s="245" t="s">
        <v>88</v>
      </c>
      <c r="AV148" s="13" t="s">
        <v>21</v>
      </c>
      <c r="AW148" s="13" t="s">
        <v>36</v>
      </c>
      <c r="AX148" s="13" t="s">
        <v>79</v>
      </c>
      <c r="AY148" s="245" t="s">
        <v>133</v>
      </c>
    </row>
    <row r="149" s="14" customFormat="1">
      <c r="A149" s="14"/>
      <c r="B149" s="246"/>
      <c r="C149" s="247"/>
      <c r="D149" s="231" t="s">
        <v>145</v>
      </c>
      <c r="E149" s="248" t="s">
        <v>1</v>
      </c>
      <c r="F149" s="249" t="s">
        <v>158</v>
      </c>
      <c r="G149" s="247"/>
      <c r="H149" s="250">
        <v>19.305</v>
      </c>
      <c r="I149" s="251"/>
      <c r="J149" s="247"/>
      <c r="K149" s="247"/>
      <c r="L149" s="252"/>
      <c r="M149" s="253"/>
      <c r="N149" s="254"/>
      <c r="O149" s="254"/>
      <c r="P149" s="254"/>
      <c r="Q149" s="254"/>
      <c r="R149" s="254"/>
      <c r="S149" s="254"/>
      <c r="T149" s="255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56" t="s">
        <v>145</v>
      </c>
      <c r="AU149" s="256" t="s">
        <v>88</v>
      </c>
      <c r="AV149" s="14" t="s">
        <v>88</v>
      </c>
      <c r="AW149" s="14" t="s">
        <v>36</v>
      </c>
      <c r="AX149" s="14" t="s">
        <v>79</v>
      </c>
      <c r="AY149" s="256" t="s">
        <v>133</v>
      </c>
    </row>
    <row r="150" s="14" customFormat="1">
      <c r="A150" s="14"/>
      <c r="B150" s="246"/>
      <c r="C150" s="247"/>
      <c r="D150" s="231" t="s">
        <v>145</v>
      </c>
      <c r="E150" s="248" t="s">
        <v>1</v>
      </c>
      <c r="F150" s="249" t="s">
        <v>159</v>
      </c>
      <c r="G150" s="247"/>
      <c r="H150" s="250">
        <v>-9.5719999999999992</v>
      </c>
      <c r="I150" s="251"/>
      <c r="J150" s="247"/>
      <c r="K150" s="247"/>
      <c r="L150" s="252"/>
      <c r="M150" s="253"/>
      <c r="N150" s="254"/>
      <c r="O150" s="254"/>
      <c r="P150" s="254"/>
      <c r="Q150" s="254"/>
      <c r="R150" s="254"/>
      <c r="S150" s="254"/>
      <c r="T150" s="255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56" t="s">
        <v>145</v>
      </c>
      <c r="AU150" s="256" t="s">
        <v>88</v>
      </c>
      <c r="AV150" s="14" t="s">
        <v>88</v>
      </c>
      <c r="AW150" s="14" t="s">
        <v>36</v>
      </c>
      <c r="AX150" s="14" t="s">
        <v>79</v>
      </c>
      <c r="AY150" s="256" t="s">
        <v>133</v>
      </c>
    </row>
    <row r="151" s="14" customFormat="1">
      <c r="A151" s="14"/>
      <c r="B151" s="246"/>
      <c r="C151" s="247"/>
      <c r="D151" s="231" t="s">
        <v>145</v>
      </c>
      <c r="E151" s="248" t="s">
        <v>1</v>
      </c>
      <c r="F151" s="249" t="s">
        <v>160</v>
      </c>
      <c r="G151" s="247"/>
      <c r="H151" s="250">
        <v>1.3300000000000001</v>
      </c>
      <c r="I151" s="251"/>
      <c r="J151" s="247"/>
      <c r="K151" s="247"/>
      <c r="L151" s="252"/>
      <c r="M151" s="253"/>
      <c r="N151" s="254"/>
      <c r="O151" s="254"/>
      <c r="P151" s="254"/>
      <c r="Q151" s="254"/>
      <c r="R151" s="254"/>
      <c r="S151" s="254"/>
      <c r="T151" s="255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56" t="s">
        <v>145</v>
      </c>
      <c r="AU151" s="256" t="s">
        <v>88</v>
      </c>
      <c r="AV151" s="14" t="s">
        <v>88</v>
      </c>
      <c r="AW151" s="14" t="s">
        <v>36</v>
      </c>
      <c r="AX151" s="14" t="s">
        <v>79</v>
      </c>
      <c r="AY151" s="256" t="s">
        <v>133</v>
      </c>
    </row>
    <row r="152" s="15" customFormat="1">
      <c r="A152" s="15"/>
      <c r="B152" s="257"/>
      <c r="C152" s="258"/>
      <c r="D152" s="231" t="s">
        <v>145</v>
      </c>
      <c r="E152" s="259" t="s">
        <v>1</v>
      </c>
      <c r="F152" s="260" t="s">
        <v>161</v>
      </c>
      <c r="G152" s="258"/>
      <c r="H152" s="261">
        <v>11.063000000000001</v>
      </c>
      <c r="I152" s="262"/>
      <c r="J152" s="258"/>
      <c r="K152" s="258"/>
      <c r="L152" s="263"/>
      <c r="M152" s="264"/>
      <c r="N152" s="265"/>
      <c r="O152" s="265"/>
      <c r="P152" s="265"/>
      <c r="Q152" s="265"/>
      <c r="R152" s="265"/>
      <c r="S152" s="265"/>
      <c r="T152" s="266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T152" s="267" t="s">
        <v>145</v>
      </c>
      <c r="AU152" s="267" t="s">
        <v>88</v>
      </c>
      <c r="AV152" s="15" t="s">
        <v>141</v>
      </c>
      <c r="AW152" s="15" t="s">
        <v>36</v>
      </c>
      <c r="AX152" s="15" t="s">
        <v>21</v>
      </c>
      <c r="AY152" s="267" t="s">
        <v>133</v>
      </c>
    </row>
    <row r="153" s="12" customFormat="1" ht="22.8" customHeight="1">
      <c r="A153" s="12"/>
      <c r="B153" s="202"/>
      <c r="C153" s="203"/>
      <c r="D153" s="204" t="s">
        <v>78</v>
      </c>
      <c r="E153" s="216" t="s">
        <v>166</v>
      </c>
      <c r="F153" s="216" t="s">
        <v>167</v>
      </c>
      <c r="G153" s="203"/>
      <c r="H153" s="203"/>
      <c r="I153" s="206"/>
      <c r="J153" s="217">
        <f>BK153</f>
        <v>0</v>
      </c>
      <c r="K153" s="203"/>
      <c r="L153" s="208"/>
      <c r="M153" s="209"/>
      <c r="N153" s="210"/>
      <c r="O153" s="210"/>
      <c r="P153" s="211">
        <f>SUM(P154:P183)</f>
        <v>0</v>
      </c>
      <c r="Q153" s="210"/>
      <c r="R153" s="211">
        <f>SUM(R154:R183)</f>
        <v>0.0058244999999999989</v>
      </c>
      <c r="S153" s="210"/>
      <c r="T153" s="212">
        <f>SUM(T154:T183)</f>
        <v>0.29570199999999996</v>
      </c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R153" s="213" t="s">
        <v>21</v>
      </c>
      <c r="AT153" s="214" t="s">
        <v>78</v>
      </c>
      <c r="AU153" s="214" t="s">
        <v>21</v>
      </c>
      <c r="AY153" s="213" t="s">
        <v>133</v>
      </c>
      <c r="BK153" s="215">
        <f>SUM(BK154:BK183)</f>
        <v>0</v>
      </c>
    </row>
    <row r="154" s="2" customFormat="1" ht="33" customHeight="1">
      <c r="A154" s="38"/>
      <c r="B154" s="39"/>
      <c r="C154" s="218" t="s">
        <v>168</v>
      </c>
      <c r="D154" s="218" t="s">
        <v>136</v>
      </c>
      <c r="E154" s="219" t="s">
        <v>169</v>
      </c>
      <c r="F154" s="220" t="s">
        <v>170</v>
      </c>
      <c r="G154" s="221" t="s">
        <v>139</v>
      </c>
      <c r="H154" s="222">
        <v>35.299999999999997</v>
      </c>
      <c r="I154" s="223"/>
      <c r="J154" s="224">
        <f>ROUND(I154*H154,2)</f>
        <v>0</v>
      </c>
      <c r="K154" s="220" t="s">
        <v>140</v>
      </c>
      <c r="L154" s="44"/>
      <c r="M154" s="225" t="s">
        <v>1</v>
      </c>
      <c r="N154" s="226" t="s">
        <v>44</v>
      </c>
      <c r="O154" s="91"/>
      <c r="P154" s="227">
        <f>O154*H154</f>
        <v>0</v>
      </c>
      <c r="Q154" s="227">
        <v>0.00012999999999999999</v>
      </c>
      <c r="R154" s="227">
        <f>Q154*H154</f>
        <v>0.0045889999999999993</v>
      </c>
      <c r="S154" s="227">
        <v>0</v>
      </c>
      <c r="T154" s="228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29" t="s">
        <v>141</v>
      </c>
      <c r="AT154" s="229" t="s">
        <v>136</v>
      </c>
      <c r="AU154" s="229" t="s">
        <v>88</v>
      </c>
      <c r="AY154" s="17" t="s">
        <v>133</v>
      </c>
      <c r="BE154" s="230">
        <f>IF(N154="základní",J154,0)</f>
        <v>0</v>
      </c>
      <c r="BF154" s="230">
        <f>IF(N154="snížená",J154,0)</f>
        <v>0</v>
      </c>
      <c r="BG154" s="230">
        <f>IF(N154="zákl. přenesená",J154,0)</f>
        <v>0</v>
      </c>
      <c r="BH154" s="230">
        <f>IF(N154="sníž. přenesená",J154,0)</f>
        <v>0</v>
      </c>
      <c r="BI154" s="230">
        <f>IF(N154="nulová",J154,0)</f>
        <v>0</v>
      </c>
      <c r="BJ154" s="17" t="s">
        <v>21</v>
      </c>
      <c r="BK154" s="230">
        <f>ROUND(I154*H154,2)</f>
        <v>0</v>
      </c>
      <c r="BL154" s="17" t="s">
        <v>141</v>
      </c>
      <c r="BM154" s="229" t="s">
        <v>171</v>
      </c>
    </row>
    <row r="155" s="2" customFormat="1">
      <c r="A155" s="38"/>
      <c r="B155" s="39"/>
      <c r="C155" s="40"/>
      <c r="D155" s="231" t="s">
        <v>143</v>
      </c>
      <c r="E155" s="40"/>
      <c r="F155" s="232" t="s">
        <v>172</v>
      </c>
      <c r="G155" s="40"/>
      <c r="H155" s="40"/>
      <c r="I155" s="233"/>
      <c r="J155" s="40"/>
      <c r="K155" s="40"/>
      <c r="L155" s="44"/>
      <c r="M155" s="234"/>
      <c r="N155" s="235"/>
      <c r="O155" s="91"/>
      <c r="P155" s="91"/>
      <c r="Q155" s="91"/>
      <c r="R155" s="91"/>
      <c r="S155" s="91"/>
      <c r="T155" s="92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T155" s="17" t="s">
        <v>143</v>
      </c>
      <c r="AU155" s="17" t="s">
        <v>88</v>
      </c>
    </row>
    <row r="156" s="13" customFormat="1">
      <c r="A156" s="13"/>
      <c r="B156" s="236"/>
      <c r="C156" s="237"/>
      <c r="D156" s="231" t="s">
        <v>145</v>
      </c>
      <c r="E156" s="238" t="s">
        <v>1</v>
      </c>
      <c r="F156" s="239" t="s">
        <v>146</v>
      </c>
      <c r="G156" s="237"/>
      <c r="H156" s="238" t="s">
        <v>1</v>
      </c>
      <c r="I156" s="240"/>
      <c r="J156" s="237"/>
      <c r="K156" s="237"/>
      <c r="L156" s="241"/>
      <c r="M156" s="242"/>
      <c r="N156" s="243"/>
      <c r="O156" s="243"/>
      <c r="P156" s="243"/>
      <c r="Q156" s="243"/>
      <c r="R156" s="243"/>
      <c r="S156" s="243"/>
      <c r="T156" s="244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45" t="s">
        <v>145</v>
      </c>
      <c r="AU156" s="245" t="s">
        <v>88</v>
      </c>
      <c r="AV156" s="13" t="s">
        <v>21</v>
      </c>
      <c r="AW156" s="13" t="s">
        <v>36</v>
      </c>
      <c r="AX156" s="13" t="s">
        <v>79</v>
      </c>
      <c r="AY156" s="245" t="s">
        <v>133</v>
      </c>
    </row>
    <row r="157" s="14" customFormat="1">
      <c r="A157" s="14"/>
      <c r="B157" s="246"/>
      <c r="C157" s="247"/>
      <c r="D157" s="231" t="s">
        <v>145</v>
      </c>
      <c r="E157" s="248" t="s">
        <v>1</v>
      </c>
      <c r="F157" s="249" t="s">
        <v>147</v>
      </c>
      <c r="G157" s="247"/>
      <c r="H157" s="250">
        <v>35.299999999999997</v>
      </c>
      <c r="I157" s="251"/>
      <c r="J157" s="247"/>
      <c r="K157" s="247"/>
      <c r="L157" s="252"/>
      <c r="M157" s="253"/>
      <c r="N157" s="254"/>
      <c r="O157" s="254"/>
      <c r="P157" s="254"/>
      <c r="Q157" s="254"/>
      <c r="R157" s="254"/>
      <c r="S157" s="254"/>
      <c r="T157" s="255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56" t="s">
        <v>145</v>
      </c>
      <c r="AU157" s="256" t="s">
        <v>88</v>
      </c>
      <c r="AV157" s="14" t="s">
        <v>88</v>
      </c>
      <c r="AW157" s="14" t="s">
        <v>36</v>
      </c>
      <c r="AX157" s="14" t="s">
        <v>21</v>
      </c>
      <c r="AY157" s="256" t="s">
        <v>133</v>
      </c>
    </row>
    <row r="158" s="2" customFormat="1" ht="21.75" customHeight="1">
      <c r="A158" s="38"/>
      <c r="B158" s="39"/>
      <c r="C158" s="218" t="s">
        <v>134</v>
      </c>
      <c r="D158" s="218" t="s">
        <v>136</v>
      </c>
      <c r="E158" s="219" t="s">
        <v>173</v>
      </c>
      <c r="F158" s="220" t="s">
        <v>174</v>
      </c>
      <c r="G158" s="221" t="s">
        <v>175</v>
      </c>
      <c r="H158" s="222">
        <v>1</v>
      </c>
      <c r="I158" s="223"/>
      <c r="J158" s="224">
        <f>ROUND(I158*H158,2)</f>
        <v>0</v>
      </c>
      <c r="K158" s="220" t="s">
        <v>1</v>
      </c>
      <c r="L158" s="44"/>
      <c r="M158" s="225" t="s">
        <v>1</v>
      </c>
      <c r="N158" s="226" t="s">
        <v>44</v>
      </c>
      <c r="O158" s="91"/>
      <c r="P158" s="227">
        <f>O158*H158</f>
        <v>0</v>
      </c>
      <c r="Q158" s="227">
        <v>0</v>
      </c>
      <c r="R158" s="227">
        <f>Q158*H158</f>
        <v>0</v>
      </c>
      <c r="S158" s="227">
        <v>0</v>
      </c>
      <c r="T158" s="228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29" t="s">
        <v>141</v>
      </c>
      <c r="AT158" s="229" t="s">
        <v>136</v>
      </c>
      <c r="AU158" s="229" t="s">
        <v>88</v>
      </c>
      <c r="AY158" s="17" t="s">
        <v>133</v>
      </c>
      <c r="BE158" s="230">
        <f>IF(N158="základní",J158,0)</f>
        <v>0</v>
      </c>
      <c r="BF158" s="230">
        <f>IF(N158="snížená",J158,0)</f>
        <v>0</v>
      </c>
      <c r="BG158" s="230">
        <f>IF(N158="zákl. přenesená",J158,0)</f>
        <v>0</v>
      </c>
      <c r="BH158" s="230">
        <f>IF(N158="sníž. přenesená",J158,0)</f>
        <v>0</v>
      </c>
      <c r="BI158" s="230">
        <f>IF(N158="nulová",J158,0)</f>
        <v>0</v>
      </c>
      <c r="BJ158" s="17" t="s">
        <v>21</v>
      </c>
      <c r="BK158" s="230">
        <f>ROUND(I158*H158,2)</f>
        <v>0</v>
      </c>
      <c r="BL158" s="17" t="s">
        <v>141</v>
      </c>
      <c r="BM158" s="229" t="s">
        <v>176</v>
      </c>
    </row>
    <row r="159" s="2" customFormat="1" ht="24.15" customHeight="1">
      <c r="A159" s="38"/>
      <c r="B159" s="39"/>
      <c r="C159" s="218" t="s">
        <v>177</v>
      </c>
      <c r="D159" s="218" t="s">
        <v>136</v>
      </c>
      <c r="E159" s="219" t="s">
        <v>178</v>
      </c>
      <c r="F159" s="220" t="s">
        <v>179</v>
      </c>
      <c r="G159" s="221" t="s">
        <v>139</v>
      </c>
      <c r="H159" s="222">
        <v>35.299999999999997</v>
      </c>
      <c r="I159" s="223"/>
      <c r="J159" s="224">
        <f>ROUND(I159*H159,2)</f>
        <v>0</v>
      </c>
      <c r="K159" s="220" t="s">
        <v>140</v>
      </c>
      <c r="L159" s="44"/>
      <c r="M159" s="225" t="s">
        <v>1</v>
      </c>
      <c r="N159" s="226" t="s">
        <v>44</v>
      </c>
      <c r="O159" s="91"/>
      <c r="P159" s="227">
        <f>O159*H159</f>
        <v>0</v>
      </c>
      <c r="Q159" s="227">
        <v>3.4999999999999997E-05</v>
      </c>
      <c r="R159" s="227">
        <f>Q159*H159</f>
        <v>0.0012354999999999998</v>
      </c>
      <c r="S159" s="227">
        <v>0</v>
      </c>
      <c r="T159" s="228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29" t="s">
        <v>141</v>
      </c>
      <c r="AT159" s="229" t="s">
        <v>136</v>
      </c>
      <c r="AU159" s="229" t="s">
        <v>88</v>
      </c>
      <c r="AY159" s="17" t="s">
        <v>133</v>
      </c>
      <c r="BE159" s="230">
        <f>IF(N159="základní",J159,0)</f>
        <v>0</v>
      </c>
      <c r="BF159" s="230">
        <f>IF(N159="snížená",J159,0)</f>
        <v>0</v>
      </c>
      <c r="BG159" s="230">
        <f>IF(N159="zákl. přenesená",J159,0)</f>
        <v>0</v>
      </c>
      <c r="BH159" s="230">
        <f>IF(N159="sníž. přenesená",J159,0)</f>
        <v>0</v>
      </c>
      <c r="BI159" s="230">
        <f>IF(N159="nulová",J159,0)</f>
        <v>0</v>
      </c>
      <c r="BJ159" s="17" t="s">
        <v>21</v>
      </c>
      <c r="BK159" s="230">
        <f>ROUND(I159*H159,2)</f>
        <v>0</v>
      </c>
      <c r="BL159" s="17" t="s">
        <v>141</v>
      </c>
      <c r="BM159" s="229" t="s">
        <v>180</v>
      </c>
    </row>
    <row r="160" s="2" customFormat="1">
      <c r="A160" s="38"/>
      <c r="B160" s="39"/>
      <c r="C160" s="40"/>
      <c r="D160" s="231" t="s">
        <v>143</v>
      </c>
      <c r="E160" s="40"/>
      <c r="F160" s="232" t="s">
        <v>181</v>
      </c>
      <c r="G160" s="40"/>
      <c r="H160" s="40"/>
      <c r="I160" s="233"/>
      <c r="J160" s="40"/>
      <c r="K160" s="40"/>
      <c r="L160" s="44"/>
      <c r="M160" s="234"/>
      <c r="N160" s="235"/>
      <c r="O160" s="91"/>
      <c r="P160" s="91"/>
      <c r="Q160" s="91"/>
      <c r="R160" s="91"/>
      <c r="S160" s="91"/>
      <c r="T160" s="92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T160" s="17" t="s">
        <v>143</v>
      </c>
      <c r="AU160" s="17" t="s">
        <v>88</v>
      </c>
    </row>
    <row r="161" s="13" customFormat="1">
      <c r="A161" s="13"/>
      <c r="B161" s="236"/>
      <c r="C161" s="237"/>
      <c r="D161" s="231" t="s">
        <v>145</v>
      </c>
      <c r="E161" s="238" t="s">
        <v>1</v>
      </c>
      <c r="F161" s="239" t="s">
        <v>146</v>
      </c>
      <c r="G161" s="237"/>
      <c r="H161" s="238" t="s">
        <v>1</v>
      </c>
      <c r="I161" s="240"/>
      <c r="J161" s="237"/>
      <c r="K161" s="237"/>
      <c r="L161" s="241"/>
      <c r="M161" s="242"/>
      <c r="N161" s="243"/>
      <c r="O161" s="243"/>
      <c r="P161" s="243"/>
      <c r="Q161" s="243"/>
      <c r="R161" s="243"/>
      <c r="S161" s="243"/>
      <c r="T161" s="244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45" t="s">
        <v>145</v>
      </c>
      <c r="AU161" s="245" t="s">
        <v>88</v>
      </c>
      <c r="AV161" s="13" t="s">
        <v>21</v>
      </c>
      <c r="AW161" s="13" t="s">
        <v>36</v>
      </c>
      <c r="AX161" s="13" t="s">
        <v>79</v>
      </c>
      <c r="AY161" s="245" t="s">
        <v>133</v>
      </c>
    </row>
    <row r="162" s="14" customFormat="1">
      <c r="A162" s="14"/>
      <c r="B162" s="246"/>
      <c r="C162" s="247"/>
      <c r="D162" s="231" t="s">
        <v>145</v>
      </c>
      <c r="E162" s="248" t="s">
        <v>1</v>
      </c>
      <c r="F162" s="249" t="s">
        <v>147</v>
      </c>
      <c r="G162" s="247"/>
      <c r="H162" s="250">
        <v>35.299999999999997</v>
      </c>
      <c r="I162" s="251"/>
      <c r="J162" s="247"/>
      <c r="K162" s="247"/>
      <c r="L162" s="252"/>
      <c r="M162" s="253"/>
      <c r="N162" s="254"/>
      <c r="O162" s="254"/>
      <c r="P162" s="254"/>
      <c r="Q162" s="254"/>
      <c r="R162" s="254"/>
      <c r="S162" s="254"/>
      <c r="T162" s="255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56" t="s">
        <v>145</v>
      </c>
      <c r="AU162" s="256" t="s">
        <v>88</v>
      </c>
      <c r="AV162" s="14" t="s">
        <v>88</v>
      </c>
      <c r="AW162" s="14" t="s">
        <v>36</v>
      </c>
      <c r="AX162" s="14" t="s">
        <v>21</v>
      </c>
      <c r="AY162" s="256" t="s">
        <v>133</v>
      </c>
    </row>
    <row r="163" s="2" customFormat="1" ht="16.5" customHeight="1">
      <c r="A163" s="38"/>
      <c r="B163" s="39"/>
      <c r="C163" s="218" t="s">
        <v>182</v>
      </c>
      <c r="D163" s="218" t="s">
        <v>136</v>
      </c>
      <c r="E163" s="219" t="s">
        <v>183</v>
      </c>
      <c r="F163" s="220" t="s">
        <v>184</v>
      </c>
      <c r="G163" s="221" t="s">
        <v>185</v>
      </c>
      <c r="H163" s="222">
        <v>12.25</v>
      </c>
      <c r="I163" s="223"/>
      <c r="J163" s="224">
        <f>ROUND(I163*H163,2)</f>
        <v>0</v>
      </c>
      <c r="K163" s="220" t="s">
        <v>140</v>
      </c>
      <c r="L163" s="44"/>
      <c r="M163" s="225" t="s">
        <v>1</v>
      </c>
      <c r="N163" s="226" t="s">
        <v>44</v>
      </c>
      <c r="O163" s="91"/>
      <c r="P163" s="227">
        <f>O163*H163</f>
        <v>0</v>
      </c>
      <c r="Q163" s="227">
        <v>0</v>
      </c>
      <c r="R163" s="227">
        <f>Q163*H163</f>
        <v>0</v>
      </c>
      <c r="S163" s="227">
        <v>0.0089999999999999993</v>
      </c>
      <c r="T163" s="228">
        <f>S163*H163</f>
        <v>0.11024999999999999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29" t="s">
        <v>141</v>
      </c>
      <c r="AT163" s="229" t="s">
        <v>136</v>
      </c>
      <c r="AU163" s="229" t="s">
        <v>88</v>
      </c>
      <c r="AY163" s="17" t="s">
        <v>133</v>
      </c>
      <c r="BE163" s="230">
        <f>IF(N163="základní",J163,0)</f>
        <v>0</v>
      </c>
      <c r="BF163" s="230">
        <f>IF(N163="snížená",J163,0)</f>
        <v>0</v>
      </c>
      <c r="BG163" s="230">
        <f>IF(N163="zákl. přenesená",J163,0)</f>
        <v>0</v>
      </c>
      <c r="BH163" s="230">
        <f>IF(N163="sníž. přenesená",J163,0)</f>
        <v>0</v>
      </c>
      <c r="BI163" s="230">
        <f>IF(N163="nulová",J163,0)</f>
        <v>0</v>
      </c>
      <c r="BJ163" s="17" t="s">
        <v>21</v>
      </c>
      <c r="BK163" s="230">
        <f>ROUND(I163*H163,2)</f>
        <v>0</v>
      </c>
      <c r="BL163" s="17" t="s">
        <v>141</v>
      </c>
      <c r="BM163" s="229" t="s">
        <v>186</v>
      </c>
    </row>
    <row r="164" s="2" customFormat="1">
      <c r="A164" s="38"/>
      <c r="B164" s="39"/>
      <c r="C164" s="40"/>
      <c r="D164" s="231" t="s">
        <v>143</v>
      </c>
      <c r="E164" s="40"/>
      <c r="F164" s="232" t="s">
        <v>187</v>
      </c>
      <c r="G164" s="40"/>
      <c r="H164" s="40"/>
      <c r="I164" s="233"/>
      <c r="J164" s="40"/>
      <c r="K164" s="40"/>
      <c r="L164" s="44"/>
      <c r="M164" s="234"/>
      <c r="N164" s="235"/>
      <c r="O164" s="91"/>
      <c r="P164" s="91"/>
      <c r="Q164" s="91"/>
      <c r="R164" s="91"/>
      <c r="S164" s="91"/>
      <c r="T164" s="92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T164" s="17" t="s">
        <v>143</v>
      </c>
      <c r="AU164" s="17" t="s">
        <v>88</v>
      </c>
    </row>
    <row r="165" s="13" customFormat="1">
      <c r="A165" s="13"/>
      <c r="B165" s="236"/>
      <c r="C165" s="237"/>
      <c r="D165" s="231" t="s">
        <v>145</v>
      </c>
      <c r="E165" s="238" t="s">
        <v>1</v>
      </c>
      <c r="F165" s="239" t="s">
        <v>188</v>
      </c>
      <c r="G165" s="237"/>
      <c r="H165" s="238" t="s">
        <v>1</v>
      </c>
      <c r="I165" s="240"/>
      <c r="J165" s="237"/>
      <c r="K165" s="237"/>
      <c r="L165" s="241"/>
      <c r="M165" s="242"/>
      <c r="N165" s="243"/>
      <c r="O165" s="243"/>
      <c r="P165" s="243"/>
      <c r="Q165" s="243"/>
      <c r="R165" s="243"/>
      <c r="S165" s="243"/>
      <c r="T165" s="244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45" t="s">
        <v>145</v>
      </c>
      <c r="AU165" s="245" t="s">
        <v>88</v>
      </c>
      <c r="AV165" s="13" t="s">
        <v>21</v>
      </c>
      <c r="AW165" s="13" t="s">
        <v>36</v>
      </c>
      <c r="AX165" s="13" t="s">
        <v>79</v>
      </c>
      <c r="AY165" s="245" t="s">
        <v>133</v>
      </c>
    </row>
    <row r="166" s="14" customFormat="1">
      <c r="A166" s="14"/>
      <c r="B166" s="246"/>
      <c r="C166" s="247"/>
      <c r="D166" s="231" t="s">
        <v>145</v>
      </c>
      <c r="E166" s="248" t="s">
        <v>1</v>
      </c>
      <c r="F166" s="249" t="s">
        <v>189</v>
      </c>
      <c r="G166" s="247"/>
      <c r="H166" s="250">
        <v>12.25</v>
      </c>
      <c r="I166" s="251"/>
      <c r="J166" s="247"/>
      <c r="K166" s="247"/>
      <c r="L166" s="252"/>
      <c r="M166" s="253"/>
      <c r="N166" s="254"/>
      <c r="O166" s="254"/>
      <c r="P166" s="254"/>
      <c r="Q166" s="254"/>
      <c r="R166" s="254"/>
      <c r="S166" s="254"/>
      <c r="T166" s="255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56" t="s">
        <v>145</v>
      </c>
      <c r="AU166" s="256" t="s">
        <v>88</v>
      </c>
      <c r="AV166" s="14" t="s">
        <v>88</v>
      </c>
      <c r="AW166" s="14" t="s">
        <v>36</v>
      </c>
      <c r="AX166" s="14" t="s">
        <v>21</v>
      </c>
      <c r="AY166" s="256" t="s">
        <v>133</v>
      </c>
    </row>
    <row r="167" s="2" customFormat="1" ht="16.5" customHeight="1">
      <c r="A167" s="38"/>
      <c r="B167" s="39"/>
      <c r="C167" s="218" t="s">
        <v>166</v>
      </c>
      <c r="D167" s="218" t="s">
        <v>136</v>
      </c>
      <c r="E167" s="219" t="s">
        <v>190</v>
      </c>
      <c r="F167" s="220" t="s">
        <v>191</v>
      </c>
      <c r="G167" s="221" t="s">
        <v>139</v>
      </c>
      <c r="H167" s="222">
        <v>10.800000000000001</v>
      </c>
      <c r="I167" s="223"/>
      <c r="J167" s="224">
        <f>ROUND(I167*H167,2)</f>
        <v>0</v>
      </c>
      <c r="K167" s="220" t="s">
        <v>1</v>
      </c>
      <c r="L167" s="44"/>
      <c r="M167" s="225" t="s">
        <v>1</v>
      </c>
      <c r="N167" s="226" t="s">
        <v>44</v>
      </c>
      <c r="O167" s="91"/>
      <c r="P167" s="227">
        <f>O167*H167</f>
        <v>0</v>
      </c>
      <c r="Q167" s="227">
        <v>0</v>
      </c>
      <c r="R167" s="227">
        <f>Q167*H167</f>
        <v>0</v>
      </c>
      <c r="S167" s="227">
        <v>0</v>
      </c>
      <c r="T167" s="228">
        <f>S167*H167</f>
        <v>0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229" t="s">
        <v>141</v>
      </c>
      <c r="AT167" s="229" t="s">
        <v>136</v>
      </c>
      <c r="AU167" s="229" t="s">
        <v>88</v>
      </c>
      <c r="AY167" s="17" t="s">
        <v>133</v>
      </c>
      <c r="BE167" s="230">
        <f>IF(N167="základní",J167,0)</f>
        <v>0</v>
      </c>
      <c r="BF167" s="230">
        <f>IF(N167="snížená",J167,0)</f>
        <v>0</v>
      </c>
      <c r="BG167" s="230">
        <f>IF(N167="zákl. přenesená",J167,0)</f>
        <v>0</v>
      </c>
      <c r="BH167" s="230">
        <f>IF(N167="sníž. přenesená",J167,0)</f>
        <v>0</v>
      </c>
      <c r="BI167" s="230">
        <f>IF(N167="nulová",J167,0)</f>
        <v>0</v>
      </c>
      <c r="BJ167" s="17" t="s">
        <v>21</v>
      </c>
      <c r="BK167" s="230">
        <f>ROUND(I167*H167,2)</f>
        <v>0</v>
      </c>
      <c r="BL167" s="17" t="s">
        <v>141</v>
      </c>
      <c r="BM167" s="229" t="s">
        <v>192</v>
      </c>
    </row>
    <row r="168" s="2" customFormat="1">
      <c r="A168" s="38"/>
      <c r="B168" s="39"/>
      <c r="C168" s="40"/>
      <c r="D168" s="231" t="s">
        <v>143</v>
      </c>
      <c r="E168" s="40"/>
      <c r="F168" s="232" t="s">
        <v>191</v>
      </c>
      <c r="G168" s="40"/>
      <c r="H168" s="40"/>
      <c r="I168" s="233"/>
      <c r="J168" s="40"/>
      <c r="K168" s="40"/>
      <c r="L168" s="44"/>
      <c r="M168" s="234"/>
      <c r="N168" s="235"/>
      <c r="O168" s="91"/>
      <c r="P168" s="91"/>
      <c r="Q168" s="91"/>
      <c r="R168" s="91"/>
      <c r="S168" s="91"/>
      <c r="T168" s="92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T168" s="17" t="s">
        <v>143</v>
      </c>
      <c r="AU168" s="17" t="s">
        <v>88</v>
      </c>
    </row>
    <row r="169" s="13" customFormat="1">
      <c r="A169" s="13"/>
      <c r="B169" s="236"/>
      <c r="C169" s="237"/>
      <c r="D169" s="231" t="s">
        <v>145</v>
      </c>
      <c r="E169" s="238" t="s">
        <v>1</v>
      </c>
      <c r="F169" s="239" t="s">
        <v>193</v>
      </c>
      <c r="G169" s="237"/>
      <c r="H169" s="238" t="s">
        <v>1</v>
      </c>
      <c r="I169" s="240"/>
      <c r="J169" s="237"/>
      <c r="K169" s="237"/>
      <c r="L169" s="241"/>
      <c r="M169" s="242"/>
      <c r="N169" s="243"/>
      <c r="O169" s="243"/>
      <c r="P169" s="243"/>
      <c r="Q169" s="243"/>
      <c r="R169" s="243"/>
      <c r="S169" s="243"/>
      <c r="T169" s="244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45" t="s">
        <v>145</v>
      </c>
      <c r="AU169" s="245" t="s">
        <v>88</v>
      </c>
      <c r="AV169" s="13" t="s">
        <v>21</v>
      </c>
      <c r="AW169" s="13" t="s">
        <v>36</v>
      </c>
      <c r="AX169" s="13" t="s">
        <v>79</v>
      </c>
      <c r="AY169" s="245" t="s">
        <v>133</v>
      </c>
    </row>
    <row r="170" s="14" customFormat="1">
      <c r="A170" s="14"/>
      <c r="B170" s="246"/>
      <c r="C170" s="247"/>
      <c r="D170" s="231" t="s">
        <v>145</v>
      </c>
      <c r="E170" s="248" t="s">
        <v>1</v>
      </c>
      <c r="F170" s="249" t="s">
        <v>194</v>
      </c>
      <c r="G170" s="247"/>
      <c r="H170" s="250">
        <v>10.800000000000001</v>
      </c>
      <c r="I170" s="251"/>
      <c r="J170" s="247"/>
      <c r="K170" s="247"/>
      <c r="L170" s="252"/>
      <c r="M170" s="253"/>
      <c r="N170" s="254"/>
      <c r="O170" s="254"/>
      <c r="P170" s="254"/>
      <c r="Q170" s="254"/>
      <c r="R170" s="254"/>
      <c r="S170" s="254"/>
      <c r="T170" s="255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56" t="s">
        <v>145</v>
      </c>
      <c r="AU170" s="256" t="s">
        <v>88</v>
      </c>
      <c r="AV170" s="14" t="s">
        <v>88</v>
      </c>
      <c r="AW170" s="14" t="s">
        <v>36</v>
      </c>
      <c r="AX170" s="14" t="s">
        <v>21</v>
      </c>
      <c r="AY170" s="256" t="s">
        <v>133</v>
      </c>
    </row>
    <row r="171" s="2" customFormat="1" ht="16.5" customHeight="1">
      <c r="A171" s="38"/>
      <c r="B171" s="39"/>
      <c r="C171" s="218" t="s">
        <v>26</v>
      </c>
      <c r="D171" s="218" t="s">
        <v>136</v>
      </c>
      <c r="E171" s="219" t="s">
        <v>195</v>
      </c>
      <c r="F171" s="220" t="s">
        <v>196</v>
      </c>
      <c r="G171" s="221" t="s">
        <v>175</v>
      </c>
      <c r="H171" s="222">
        <v>1</v>
      </c>
      <c r="I171" s="223"/>
      <c r="J171" s="224">
        <f>ROUND(I171*H171,2)</f>
        <v>0</v>
      </c>
      <c r="K171" s="220" t="s">
        <v>1</v>
      </c>
      <c r="L171" s="44"/>
      <c r="M171" s="225" t="s">
        <v>1</v>
      </c>
      <c r="N171" s="226" t="s">
        <v>44</v>
      </c>
      <c r="O171" s="91"/>
      <c r="P171" s="227">
        <f>O171*H171</f>
        <v>0</v>
      </c>
      <c r="Q171" s="227">
        <v>0</v>
      </c>
      <c r="R171" s="227">
        <f>Q171*H171</f>
        <v>0</v>
      </c>
      <c r="S171" s="227">
        <v>0</v>
      </c>
      <c r="T171" s="228">
        <f>S171*H171</f>
        <v>0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229" t="s">
        <v>141</v>
      </c>
      <c r="AT171" s="229" t="s">
        <v>136</v>
      </c>
      <c r="AU171" s="229" t="s">
        <v>88</v>
      </c>
      <c r="AY171" s="17" t="s">
        <v>133</v>
      </c>
      <c r="BE171" s="230">
        <f>IF(N171="základní",J171,0)</f>
        <v>0</v>
      </c>
      <c r="BF171" s="230">
        <f>IF(N171="snížená",J171,0)</f>
        <v>0</v>
      </c>
      <c r="BG171" s="230">
        <f>IF(N171="zákl. přenesená",J171,0)</f>
        <v>0</v>
      </c>
      <c r="BH171" s="230">
        <f>IF(N171="sníž. přenesená",J171,0)</f>
        <v>0</v>
      </c>
      <c r="BI171" s="230">
        <f>IF(N171="nulová",J171,0)</f>
        <v>0</v>
      </c>
      <c r="BJ171" s="17" t="s">
        <v>21</v>
      </c>
      <c r="BK171" s="230">
        <f>ROUND(I171*H171,2)</f>
        <v>0</v>
      </c>
      <c r="BL171" s="17" t="s">
        <v>141</v>
      </c>
      <c r="BM171" s="229" t="s">
        <v>197</v>
      </c>
    </row>
    <row r="172" s="2" customFormat="1">
      <c r="A172" s="38"/>
      <c r="B172" s="39"/>
      <c r="C172" s="40"/>
      <c r="D172" s="231" t="s">
        <v>143</v>
      </c>
      <c r="E172" s="40"/>
      <c r="F172" s="232" t="s">
        <v>191</v>
      </c>
      <c r="G172" s="40"/>
      <c r="H172" s="40"/>
      <c r="I172" s="233"/>
      <c r="J172" s="40"/>
      <c r="K172" s="40"/>
      <c r="L172" s="44"/>
      <c r="M172" s="234"/>
      <c r="N172" s="235"/>
      <c r="O172" s="91"/>
      <c r="P172" s="91"/>
      <c r="Q172" s="91"/>
      <c r="R172" s="91"/>
      <c r="S172" s="91"/>
      <c r="T172" s="92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T172" s="17" t="s">
        <v>143</v>
      </c>
      <c r="AU172" s="17" t="s">
        <v>88</v>
      </c>
    </row>
    <row r="173" s="2" customFormat="1" ht="37.8" customHeight="1">
      <c r="A173" s="38"/>
      <c r="B173" s="39"/>
      <c r="C173" s="218" t="s">
        <v>198</v>
      </c>
      <c r="D173" s="218" t="s">
        <v>136</v>
      </c>
      <c r="E173" s="219" t="s">
        <v>199</v>
      </c>
      <c r="F173" s="220" t="s">
        <v>200</v>
      </c>
      <c r="G173" s="221" t="s">
        <v>139</v>
      </c>
      <c r="H173" s="222">
        <v>35.299999999999997</v>
      </c>
      <c r="I173" s="223"/>
      <c r="J173" s="224">
        <f>ROUND(I173*H173,2)</f>
        <v>0</v>
      </c>
      <c r="K173" s="220" t="s">
        <v>140</v>
      </c>
      <c r="L173" s="44"/>
      <c r="M173" s="225" t="s">
        <v>1</v>
      </c>
      <c r="N173" s="226" t="s">
        <v>44</v>
      </c>
      <c r="O173" s="91"/>
      <c r="P173" s="227">
        <f>O173*H173</f>
        <v>0</v>
      </c>
      <c r="Q173" s="227">
        <v>0</v>
      </c>
      <c r="R173" s="227">
        <f>Q173*H173</f>
        <v>0</v>
      </c>
      <c r="S173" s="227">
        <v>0.0040000000000000001</v>
      </c>
      <c r="T173" s="228">
        <f>S173*H173</f>
        <v>0.14119999999999999</v>
      </c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R173" s="229" t="s">
        <v>141</v>
      </c>
      <c r="AT173" s="229" t="s">
        <v>136</v>
      </c>
      <c r="AU173" s="229" t="s">
        <v>88</v>
      </c>
      <c r="AY173" s="17" t="s">
        <v>133</v>
      </c>
      <c r="BE173" s="230">
        <f>IF(N173="základní",J173,0)</f>
        <v>0</v>
      </c>
      <c r="BF173" s="230">
        <f>IF(N173="snížená",J173,0)</f>
        <v>0</v>
      </c>
      <c r="BG173" s="230">
        <f>IF(N173="zákl. přenesená",J173,0)</f>
        <v>0</v>
      </c>
      <c r="BH173" s="230">
        <f>IF(N173="sníž. přenesená",J173,0)</f>
        <v>0</v>
      </c>
      <c r="BI173" s="230">
        <f>IF(N173="nulová",J173,0)</f>
        <v>0</v>
      </c>
      <c r="BJ173" s="17" t="s">
        <v>21</v>
      </c>
      <c r="BK173" s="230">
        <f>ROUND(I173*H173,2)</f>
        <v>0</v>
      </c>
      <c r="BL173" s="17" t="s">
        <v>141</v>
      </c>
      <c r="BM173" s="229" t="s">
        <v>201</v>
      </c>
    </row>
    <row r="174" s="2" customFormat="1">
      <c r="A174" s="38"/>
      <c r="B174" s="39"/>
      <c r="C174" s="40"/>
      <c r="D174" s="231" t="s">
        <v>143</v>
      </c>
      <c r="E174" s="40"/>
      <c r="F174" s="232" t="s">
        <v>202</v>
      </c>
      <c r="G174" s="40"/>
      <c r="H174" s="40"/>
      <c r="I174" s="233"/>
      <c r="J174" s="40"/>
      <c r="K174" s="40"/>
      <c r="L174" s="44"/>
      <c r="M174" s="234"/>
      <c r="N174" s="235"/>
      <c r="O174" s="91"/>
      <c r="P174" s="91"/>
      <c r="Q174" s="91"/>
      <c r="R174" s="91"/>
      <c r="S174" s="91"/>
      <c r="T174" s="92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T174" s="17" t="s">
        <v>143</v>
      </c>
      <c r="AU174" s="17" t="s">
        <v>88</v>
      </c>
    </row>
    <row r="175" s="13" customFormat="1">
      <c r="A175" s="13"/>
      <c r="B175" s="236"/>
      <c r="C175" s="237"/>
      <c r="D175" s="231" t="s">
        <v>145</v>
      </c>
      <c r="E175" s="238" t="s">
        <v>1</v>
      </c>
      <c r="F175" s="239" t="s">
        <v>146</v>
      </c>
      <c r="G175" s="237"/>
      <c r="H175" s="238" t="s">
        <v>1</v>
      </c>
      <c r="I175" s="240"/>
      <c r="J175" s="237"/>
      <c r="K175" s="237"/>
      <c r="L175" s="241"/>
      <c r="M175" s="242"/>
      <c r="N175" s="243"/>
      <c r="O175" s="243"/>
      <c r="P175" s="243"/>
      <c r="Q175" s="243"/>
      <c r="R175" s="243"/>
      <c r="S175" s="243"/>
      <c r="T175" s="244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45" t="s">
        <v>145</v>
      </c>
      <c r="AU175" s="245" t="s">
        <v>88</v>
      </c>
      <c r="AV175" s="13" t="s">
        <v>21</v>
      </c>
      <c r="AW175" s="13" t="s">
        <v>36</v>
      </c>
      <c r="AX175" s="13" t="s">
        <v>79</v>
      </c>
      <c r="AY175" s="245" t="s">
        <v>133</v>
      </c>
    </row>
    <row r="176" s="14" customFormat="1">
      <c r="A176" s="14"/>
      <c r="B176" s="246"/>
      <c r="C176" s="247"/>
      <c r="D176" s="231" t="s">
        <v>145</v>
      </c>
      <c r="E176" s="248" t="s">
        <v>1</v>
      </c>
      <c r="F176" s="249" t="s">
        <v>147</v>
      </c>
      <c r="G176" s="247"/>
      <c r="H176" s="250">
        <v>35.299999999999997</v>
      </c>
      <c r="I176" s="251"/>
      <c r="J176" s="247"/>
      <c r="K176" s="247"/>
      <c r="L176" s="252"/>
      <c r="M176" s="253"/>
      <c r="N176" s="254"/>
      <c r="O176" s="254"/>
      <c r="P176" s="254"/>
      <c r="Q176" s="254"/>
      <c r="R176" s="254"/>
      <c r="S176" s="254"/>
      <c r="T176" s="255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56" t="s">
        <v>145</v>
      </c>
      <c r="AU176" s="256" t="s">
        <v>88</v>
      </c>
      <c r="AV176" s="14" t="s">
        <v>88</v>
      </c>
      <c r="AW176" s="14" t="s">
        <v>36</v>
      </c>
      <c r="AX176" s="14" t="s">
        <v>21</v>
      </c>
      <c r="AY176" s="256" t="s">
        <v>133</v>
      </c>
    </row>
    <row r="177" s="2" customFormat="1" ht="37.8" customHeight="1">
      <c r="A177" s="38"/>
      <c r="B177" s="39"/>
      <c r="C177" s="218" t="s">
        <v>203</v>
      </c>
      <c r="D177" s="218" t="s">
        <v>136</v>
      </c>
      <c r="E177" s="219" t="s">
        <v>204</v>
      </c>
      <c r="F177" s="220" t="s">
        <v>205</v>
      </c>
      <c r="G177" s="221" t="s">
        <v>139</v>
      </c>
      <c r="H177" s="222">
        <v>11.063000000000001</v>
      </c>
      <c r="I177" s="223"/>
      <c r="J177" s="224">
        <f>ROUND(I177*H177,2)</f>
        <v>0</v>
      </c>
      <c r="K177" s="220" t="s">
        <v>140</v>
      </c>
      <c r="L177" s="44"/>
      <c r="M177" s="225" t="s">
        <v>1</v>
      </c>
      <c r="N177" s="226" t="s">
        <v>44</v>
      </c>
      <c r="O177" s="91"/>
      <c r="P177" s="227">
        <f>O177*H177</f>
        <v>0</v>
      </c>
      <c r="Q177" s="227">
        <v>0</v>
      </c>
      <c r="R177" s="227">
        <f>Q177*H177</f>
        <v>0</v>
      </c>
      <c r="S177" s="227">
        <v>0.0040000000000000001</v>
      </c>
      <c r="T177" s="228">
        <f>S177*H177</f>
        <v>0.044252000000000007</v>
      </c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R177" s="229" t="s">
        <v>141</v>
      </c>
      <c r="AT177" s="229" t="s">
        <v>136</v>
      </c>
      <c r="AU177" s="229" t="s">
        <v>88</v>
      </c>
      <c r="AY177" s="17" t="s">
        <v>133</v>
      </c>
      <c r="BE177" s="230">
        <f>IF(N177="základní",J177,0)</f>
        <v>0</v>
      </c>
      <c r="BF177" s="230">
        <f>IF(N177="snížená",J177,0)</f>
        <v>0</v>
      </c>
      <c r="BG177" s="230">
        <f>IF(N177="zákl. přenesená",J177,0)</f>
        <v>0</v>
      </c>
      <c r="BH177" s="230">
        <f>IF(N177="sníž. přenesená",J177,0)</f>
        <v>0</v>
      </c>
      <c r="BI177" s="230">
        <f>IF(N177="nulová",J177,0)</f>
        <v>0</v>
      </c>
      <c r="BJ177" s="17" t="s">
        <v>21</v>
      </c>
      <c r="BK177" s="230">
        <f>ROUND(I177*H177,2)</f>
        <v>0</v>
      </c>
      <c r="BL177" s="17" t="s">
        <v>141</v>
      </c>
      <c r="BM177" s="229" t="s">
        <v>206</v>
      </c>
    </row>
    <row r="178" s="2" customFormat="1">
      <c r="A178" s="38"/>
      <c r="B178" s="39"/>
      <c r="C178" s="40"/>
      <c r="D178" s="231" t="s">
        <v>143</v>
      </c>
      <c r="E178" s="40"/>
      <c r="F178" s="232" t="s">
        <v>207</v>
      </c>
      <c r="G178" s="40"/>
      <c r="H178" s="40"/>
      <c r="I178" s="233"/>
      <c r="J178" s="40"/>
      <c r="K178" s="40"/>
      <c r="L178" s="44"/>
      <c r="M178" s="234"/>
      <c r="N178" s="235"/>
      <c r="O178" s="91"/>
      <c r="P178" s="91"/>
      <c r="Q178" s="91"/>
      <c r="R178" s="91"/>
      <c r="S178" s="91"/>
      <c r="T178" s="92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T178" s="17" t="s">
        <v>143</v>
      </c>
      <c r="AU178" s="17" t="s">
        <v>88</v>
      </c>
    </row>
    <row r="179" s="13" customFormat="1">
      <c r="A179" s="13"/>
      <c r="B179" s="236"/>
      <c r="C179" s="237"/>
      <c r="D179" s="231" t="s">
        <v>145</v>
      </c>
      <c r="E179" s="238" t="s">
        <v>1</v>
      </c>
      <c r="F179" s="239" t="s">
        <v>157</v>
      </c>
      <c r="G179" s="237"/>
      <c r="H179" s="238" t="s">
        <v>1</v>
      </c>
      <c r="I179" s="240"/>
      <c r="J179" s="237"/>
      <c r="K179" s="237"/>
      <c r="L179" s="241"/>
      <c r="M179" s="242"/>
      <c r="N179" s="243"/>
      <c r="O179" s="243"/>
      <c r="P179" s="243"/>
      <c r="Q179" s="243"/>
      <c r="R179" s="243"/>
      <c r="S179" s="243"/>
      <c r="T179" s="244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45" t="s">
        <v>145</v>
      </c>
      <c r="AU179" s="245" t="s">
        <v>88</v>
      </c>
      <c r="AV179" s="13" t="s">
        <v>21</v>
      </c>
      <c r="AW179" s="13" t="s">
        <v>36</v>
      </c>
      <c r="AX179" s="13" t="s">
        <v>79</v>
      </c>
      <c r="AY179" s="245" t="s">
        <v>133</v>
      </c>
    </row>
    <row r="180" s="14" customFormat="1">
      <c r="A180" s="14"/>
      <c r="B180" s="246"/>
      <c r="C180" s="247"/>
      <c r="D180" s="231" t="s">
        <v>145</v>
      </c>
      <c r="E180" s="248" t="s">
        <v>1</v>
      </c>
      <c r="F180" s="249" t="s">
        <v>158</v>
      </c>
      <c r="G180" s="247"/>
      <c r="H180" s="250">
        <v>19.305</v>
      </c>
      <c r="I180" s="251"/>
      <c r="J180" s="247"/>
      <c r="K180" s="247"/>
      <c r="L180" s="252"/>
      <c r="M180" s="253"/>
      <c r="N180" s="254"/>
      <c r="O180" s="254"/>
      <c r="P180" s="254"/>
      <c r="Q180" s="254"/>
      <c r="R180" s="254"/>
      <c r="S180" s="254"/>
      <c r="T180" s="255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56" t="s">
        <v>145</v>
      </c>
      <c r="AU180" s="256" t="s">
        <v>88</v>
      </c>
      <c r="AV180" s="14" t="s">
        <v>88</v>
      </c>
      <c r="AW180" s="14" t="s">
        <v>36</v>
      </c>
      <c r="AX180" s="14" t="s">
        <v>79</v>
      </c>
      <c r="AY180" s="256" t="s">
        <v>133</v>
      </c>
    </row>
    <row r="181" s="14" customFormat="1">
      <c r="A181" s="14"/>
      <c r="B181" s="246"/>
      <c r="C181" s="247"/>
      <c r="D181" s="231" t="s">
        <v>145</v>
      </c>
      <c r="E181" s="248" t="s">
        <v>1</v>
      </c>
      <c r="F181" s="249" t="s">
        <v>159</v>
      </c>
      <c r="G181" s="247"/>
      <c r="H181" s="250">
        <v>-9.5719999999999992</v>
      </c>
      <c r="I181" s="251"/>
      <c r="J181" s="247"/>
      <c r="K181" s="247"/>
      <c r="L181" s="252"/>
      <c r="M181" s="253"/>
      <c r="N181" s="254"/>
      <c r="O181" s="254"/>
      <c r="P181" s="254"/>
      <c r="Q181" s="254"/>
      <c r="R181" s="254"/>
      <c r="S181" s="254"/>
      <c r="T181" s="255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56" t="s">
        <v>145</v>
      </c>
      <c r="AU181" s="256" t="s">
        <v>88</v>
      </c>
      <c r="AV181" s="14" t="s">
        <v>88</v>
      </c>
      <c r="AW181" s="14" t="s">
        <v>36</v>
      </c>
      <c r="AX181" s="14" t="s">
        <v>79</v>
      </c>
      <c r="AY181" s="256" t="s">
        <v>133</v>
      </c>
    </row>
    <row r="182" s="14" customFormat="1">
      <c r="A182" s="14"/>
      <c r="B182" s="246"/>
      <c r="C182" s="247"/>
      <c r="D182" s="231" t="s">
        <v>145</v>
      </c>
      <c r="E182" s="248" t="s">
        <v>1</v>
      </c>
      <c r="F182" s="249" t="s">
        <v>160</v>
      </c>
      <c r="G182" s="247"/>
      <c r="H182" s="250">
        <v>1.3300000000000001</v>
      </c>
      <c r="I182" s="251"/>
      <c r="J182" s="247"/>
      <c r="K182" s="247"/>
      <c r="L182" s="252"/>
      <c r="M182" s="253"/>
      <c r="N182" s="254"/>
      <c r="O182" s="254"/>
      <c r="P182" s="254"/>
      <c r="Q182" s="254"/>
      <c r="R182" s="254"/>
      <c r="S182" s="254"/>
      <c r="T182" s="255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56" t="s">
        <v>145</v>
      </c>
      <c r="AU182" s="256" t="s">
        <v>88</v>
      </c>
      <c r="AV182" s="14" t="s">
        <v>88</v>
      </c>
      <c r="AW182" s="14" t="s">
        <v>36</v>
      </c>
      <c r="AX182" s="14" t="s">
        <v>79</v>
      </c>
      <c r="AY182" s="256" t="s">
        <v>133</v>
      </c>
    </row>
    <row r="183" s="15" customFormat="1">
      <c r="A183" s="15"/>
      <c r="B183" s="257"/>
      <c r="C183" s="258"/>
      <c r="D183" s="231" t="s">
        <v>145</v>
      </c>
      <c r="E183" s="259" t="s">
        <v>1</v>
      </c>
      <c r="F183" s="260" t="s">
        <v>161</v>
      </c>
      <c r="G183" s="258"/>
      <c r="H183" s="261">
        <v>11.063000000000001</v>
      </c>
      <c r="I183" s="262"/>
      <c r="J183" s="258"/>
      <c r="K183" s="258"/>
      <c r="L183" s="263"/>
      <c r="M183" s="264"/>
      <c r="N183" s="265"/>
      <c r="O183" s="265"/>
      <c r="P183" s="265"/>
      <c r="Q183" s="265"/>
      <c r="R183" s="265"/>
      <c r="S183" s="265"/>
      <c r="T183" s="266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T183" s="267" t="s">
        <v>145</v>
      </c>
      <c r="AU183" s="267" t="s">
        <v>88</v>
      </c>
      <c r="AV183" s="15" t="s">
        <v>141</v>
      </c>
      <c r="AW183" s="15" t="s">
        <v>36</v>
      </c>
      <c r="AX183" s="15" t="s">
        <v>21</v>
      </c>
      <c r="AY183" s="267" t="s">
        <v>133</v>
      </c>
    </row>
    <row r="184" s="12" customFormat="1" ht="22.8" customHeight="1">
      <c r="A184" s="12"/>
      <c r="B184" s="202"/>
      <c r="C184" s="203"/>
      <c r="D184" s="204" t="s">
        <v>78</v>
      </c>
      <c r="E184" s="216" t="s">
        <v>208</v>
      </c>
      <c r="F184" s="216" t="s">
        <v>209</v>
      </c>
      <c r="G184" s="203"/>
      <c r="H184" s="203"/>
      <c r="I184" s="206"/>
      <c r="J184" s="217">
        <f>BK184</f>
        <v>0</v>
      </c>
      <c r="K184" s="203"/>
      <c r="L184" s="208"/>
      <c r="M184" s="209"/>
      <c r="N184" s="210"/>
      <c r="O184" s="210"/>
      <c r="P184" s="211">
        <f>SUM(P185:P195)</f>
        <v>0</v>
      </c>
      <c r="Q184" s="210"/>
      <c r="R184" s="211">
        <f>SUM(R185:R195)</f>
        <v>0</v>
      </c>
      <c r="S184" s="210"/>
      <c r="T184" s="212">
        <f>SUM(T185:T195)</f>
        <v>0</v>
      </c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R184" s="213" t="s">
        <v>21</v>
      </c>
      <c r="AT184" s="214" t="s">
        <v>78</v>
      </c>
      <c r="AU184" s="214" t="s">
        <v>21</v>
      </c>
      <c r="AY184" s="213" t="s">
        <v>133</v>
      </c>
      <c r="BK184" s="215">
        <f>SUM(BK185:BK195)</f>
        <v>0</v>
      </c>
    </row>
    <row r="185" s="2" customFormat="1" ht="24.15" customHeight="1">
      <c r="A185" s="38"/>
      <c r="B185" s="39"/>
      <c r="C185" s="218" t="s">
        <v>210</v>
      </c>
      <c r="D185" s="218" t="s">
        <v>136</v>
      </c>
      <c r="E185" s="219" t="s">
        <v>211</v>
      </c>
      <c r="F185" s="220" t="s">
        <v>212</v>
      </c>
      <c r="G185" s="221" t="s">
        <v>175</v>
      </c>
      <c r="H185" s="222">
        <v>1</v>
      </c>
      <c r="I185" s="223"/>
      <c r="J185" s="224">
        <f>ROUND(I185*H185,2)</f>
        <v>0</v>
      </c>
      <c r="K185" s="220" t="s">
        <v>1</v>
      </c>
      <c r="L185" s="44"/>
      <c r="M185" s="225" t="s">
        <v>1</v>
      </c>
      <c r="N185" s="226" t="s">
        <v>44</v>
      </c>
      <c r="O185" s="91"/>
      <c r="P185" s="227">
        <f>O185*H185</f>
        <v>0</v>
      </c>
      <c r="Q185" s="227">
        <v>0</v>
      </c>
      <c r="R185" s="227">
        <f>Q185*H185</f>
        <v>0</v>
      </c>
      <c r="S185" s="227">
        <v>0</v>
      </c>
      <c r="T185" s="228">
        <f>S185*H185</f>
        <v>0</v>
      </c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R185" s="229" t="s">
        <v>141</v>
      </c>
      <c r="AT185" s="229" t="s">
        <v>136</v>
      </c>
      <c r="AU185" s="229" t="s">
        <v>88</v>
      </c>
      <c r="AY185" s="17" t="s">
        <v>133</v>
      </c>
      <c r="BE185" s="230">
        <f>IF(N185="základní",J185,0)</f>
        <v>0</v>
      </c>
      <c r="BF185" s="230">
        <f>IF(N185="snížená",J185,0)</f>
        <v>0</v>
      </c>
      <c r="BG185" s="230">
        <f>IF(N185="zákl. přenesená",J185,0)</f>
        <v>0</v>
      </c>
      <c r="BH185" s="230">
        <f>IF(N185="sníž. přenesená",J185,0)</f>
        <v>0</v>
      </c>
      <c r="BI185" s="230">
        <f>IF(N185="nulová",J185,0)</f>
        <v>0</v>
      </c>
      <c r="BJ185" s="17" t="s">
        <v>21</v>
      </c>
      <c r="BK185" s="230">
        <f>ROUND(I185*H185,2)</f>
        <v>0</v>
      </c>
      <c r="BL185" s="17" t="s">
        <v>141</v>
      </c>
      <c r="BM185" s="229" t="s">
        <v>213</v>
      </c>
    </row>
    <row r="186" s="2" customFormat="1">
      <c r="A186" s="38"/>
      <c r="B186" s="39"/>
      <c r="C186" s="40"/>
      <c r="D186" s="231" t="s">
        <v>143</v>
      </c>
      <c r="E186" s="40"/>
      <c r="F186" s="232" t="s">
        <v>212</v>
      </c>
      <c r="G186" s="40"/>
      <c r="H186" s="40"/>
      <c r="I186" s="233"/>
      <c r="J186" s="40"/>
      <c r="K186" s="40"/>
      <c r="L186" s="44"/>
      <c r="M186" s="234"/>
      <c r="N186" s="235"/>
      <c r="O186" s="91"/>
      <c r="P186" s="91"/>
      <c r="Q186" s="91"/>
      <c r="R186" s="91"/>
      <c r="S186" s="91"/>
      <c r="T186" s="92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T186" s="17" t="s">
        <v>143</v>
      </c>
      <c r="AU186" s="17" t="s">
        <v>88</v>
      </c>
    </row>
    <row r="187" s="2" customFormat="1" ht="16.5" customHeight="1">
      <c r="A187" s="38"/>
      <c r="B187" s="39"/>
      <c r="C187" s="218" t="s">
        <v>214</v>
      </c>
      <c r="D187" s="218" t="s">
        <v>136</v>
      </c>
      <c r="E187" s="219" t="s">
        <v>215</v>
      </c>
      <c r="F187" s="220" t="s">
        <v>216</v>
      </c>
      <c r="G187" s="221" t="s">
        <v>175</v>
      </c>
      <c r="H187" s="222">
        <v>1</v>
      </c>
      <c r="I187" s="223"/>
      <c r="J187" s="224">
        <f>ROUND(I187*H187,2)</f>
        <v>0</v>
      </c>
      <c r="K187" s="220" t="s">
        <v>1</v>
      </c>
      <c r="L187" s="44"/>
      <c r="M187" s="225" t="s">
        <v>1</v>
      </c>
      <c r="N187" s="226" t="s">
        <v>44</v>
      </c>
      <c r="O187" s="91"/>
      <c r="P187" s="227">
        <f>O187*H187</f>
        <v>0</v>
      </c>
      <c r="Q187" s="227">
        <v>0</v>
      </c>
      <c r="R187" s="227">
        <f>Q187*H187</f>
        <v>0</v>
      </c>
      <c r="S187" s="227">
        <v>0</v>
      </c>
      <c r="T187" s="228">
        <f>S187*H187</f>
        <v>0</v>
      </c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R187" s="229" t="s">
        <v>141</v>
      </c>
      <c r="AT187" s="229" t="s">
        <v>136</v>
      </c>
      <c r="AU187" s="229" t="s">
        <v>88</v>
      </c>
      <c r="AY187" s="17" t="s">
        <v>133</v>
      </c>
      <c r="BE187" s="230">
        <f>IF(N187="základní",J187,0)</f>
        <v>0</v>
      </c>
      <c r="BF187" s="230">
        <f>IF(N187="snížená",J187,0)</f>
        <v>0</v>
      </c>
      <c r="BG187" s="230">
        <f>IF(N187="zákl. přenesená",J187,0)</f>
        <v>0</v>
      </c>
      <c r="BH187" s="230">
        <f>IF(N187="sníž. přenesená",J187,0)</f>
        <v>0</v>
      </c>
      <c r="BI187" s="230">
        <f>IF(N187="nulová",J187,0)</f>
        <v>0</v>
      </c>
      <c r="BJ187" s="17" t="s">
        <v>21</v>
      </c>
      <c r="BK187" s="230">
        <f>ROUND(I187*H187,2)</f>
        <v>0</v>
      </c>
      <c r="BL187" s="17" t="s">
        <v>141</v>
      </c>
      <c r="BM187" s="229" t="s">
        <v>217</v>
      </c>
    </row>
    <row r="188" s="2" customFormat="1">
      <c r="A188" s="38"/>
      <c r="B188" s="39"/>
      <c r="C188" s="40"/>
      <c r="D188" s="231" t="s">
        <v>143</v>
      </c>
      <c r="E188" s="40"/>
      <c r="F188" s="232" t="s">
        <v>218</v>
      </c>
      <c r="G188" s="40"/>
      <c r="H188" s="40"/>
      <c r="I188" s="233"/>
      <c r="J188" s="40"/>
      <c r="K188" s="40"/>
      <c r="L188" s="44"/>
      <c r="M188" s="234"/>
      <c r="N188" s="235"/>
      <c r="O188" s="91"/>
      <c r="P188" s="91"/>
      <c r="Q188" s="91"/>
      <c r="R188" s="91"/>
      <c r="S188" s="91"/>
      <c r="T188" s="92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T188" s="17" t="s">
        <v>143</v>
      </c>
      <c r="AU188" s="17" t="s">
        <v>88</v>
      </c>
    </row>
    <row r="189" s="2" customFormat="1">
      <c r="A189" s="38"/>
      <c r="B189" s="39"/>
      <c r="C189" s="40"/>
      <c r="D189" s="231" t="s">
        <v>219</v>
      </c>
      <c r="E189" s="40"/>
      <c r="F189" s="268" t="s">
        <v>220</v>
      </c>
      <c r="G189" s="40"/>
      <c r="H189" s="40"/>
      <c r="I189" s="233"/>
      <c r="J189" s="40"/>
      <c r="K189" s="40"/>
      <c r="L189" s="44"/>
      <c r="M189" s="234"/>
      <c r="N189" s="235"/>
      <c r="O189" s="91"/>
      <c r="P189" s="91"/>
      <c r="Q189" s="91"/>
      <c r="R189" s="91"/>
      <c r="S189" s="91"/>
      <c r="T189" s="92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T189" s="17" t="s">
        <v>219</v>
      </c>
      <c r="AU189" s="17" t="s">
        <v>88</v>
      </c>
    </row>
    <row r="190" s="2" customFormat="1" ht="33" customHeight="1">
      <c r="A190" s="38"/>
      <c r="B190" s="39"/>
      <c r="C190" s="218" t="s">
        <v>8</v>
      </c>
      <c r="D190" s="218" t="s">
        <v>136</v>
      </c>
      <c r="E190" s="219" t="s">
        <v>221</v>
      </c>
      <c r="F190" s="220" t="s">
        <v>222</v>
      </c>
      <c r="G190" s="221" t="s">
        <v>223</v>
      </c>
      <c r="H190" s="222">
        <v>0.31</v>
      </c>
      <c r="I190" s="223"/>
      <c r="J190" s="224">
        <f>ROUND(I190*H190,2)</f>
        <v>0</v>
      </c>
      <c r="K190" s="220" t="s">
        <v>140</v>
      </c>
      <c r="L190" s="44"/>
      <c r="M190" s="225" t="s">
        <v>1</v>
      </c>
      <c r="N190" s="226" t="s">
        <v>44</v>
      </c>
      <c r="O190" s="91"/>
      <c r="P190" s="227">
        <f>O190*H190</f>
        <v>0</v>
      </c>
      <c r="Q190" s="227">
        <v>0</v>
      </c>
      <c r="R190" s="227">
        <f>Q190*H190</f>
        <v>0</v>
      </c>
      <c r="S190" s="227">
        <v>0</v>
      </c>
      <c r="T190" s="228">
        <f>S190*H190</f>
        <v>0</v>
      </c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R190" s="229" t="s">
        <v>141</v>
      </c>
      <c r="AT190" s="229" t="s">
        <v>136</v>
      </c>
      <c r="AU190" s="229" t="s">
        <v>88</v>
      </c>
      <c r="AY190" s="17" t="s">
        <v>133</v>
      </c>
      <c r="BE190" s="230">
        <f>IF(N190="základní",J190,0)</f>
        <v>0</v>
      </c>
      <c r="BF190" s="230">
        <f>IF(N190="snížená",J190,0)</f>
        <v>0</v>
      </c>
      <c r="BG190" s="230">
        <f>IF(N190="zákl. přenesená",J190,0)</f>
        <v>0</v>
      </c>
      <c r="BH190" s="230">
        <f>IF(N190="sníž. přenesená",J190,0)</f>
        <v>0</v>
      </c>
      <c r="BI190" s="230">
        <f>IF(N190="nulová",J190,0)</f>
        <v>0</v>
      </c>
      <c r="BJ190" s="17" t="s">
        <v>21</v>
      </c>
      <c r="BK190" s="230">
        <f>ROUND(I190*H190,2)</f>
        <v>0</v>
      </c>
      <c r="BL190" s="17" t="s">
        <v>141</v>
      </c>
      <c r="BM190" s="229" t="s">
        <v>224</v>
      </c>
    </row>
    <row r="191" s="2" customFormat="1">
      <c r="A191" s="38"/>
      <c r="B191" s="39"/>
      <c r="C191" s="40"/>
      <c r="D191" s="231" t="s">
        <v>143</v>
      </c>
      <c r="E191" s="40"/>
      <c r="F191" s="232" t="s">
        <v>225</v>
      </c>
      <c r="G191" s="40"/>
      <c r="H191" s="40"/>
      <c r="I191" s="233"/>
      <c r="J191" s="40"/>
      <c r="K191" s="40"/>
      <c r="L191" s="44"/>
      <c r="M191" s="234"/>
      <c r="N191" s="235"/>
      <c r="O191" s="91"/>
      <c r="P191" s="91"/>
      <c r="Q191" s="91"/>
      <c r="R191" s="91"/>
      <c r="S191" s="91"/>
      <c r="T191" s="92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T191" s="17" t="s">
        <v>143</v>
      </c>
      <c r="AU191" s="17" t="s">
        <v>88</v>
      </c>
    </row>
    <row r="192" s="2" customFormat="1" ht="24.15" customHeight="1">
      <c r="A192" s="38"/>
      <c r="B192" s="39"/>
      <c r="C192" s="218" t="s">
        <v>226</v>
      </c>
      <c r="D192" s="218" t="s">
        <v>136</v>
      </c>
      <c r="E192" s="219" t="s">
        <v>227</v>
      </c>
      <c r="F192" s="220" t="s">
        <v>228</v>
      </c>
      <c r="G192" s="221" t="s">
        <v>223</v>
      </c>
      <c r="H192" s="222">
        <v>0.31</v>
      </c>
      <c r="I192" s="223"/>
      <c r="J192" s="224">
        <f>ROUND(I192*H192,2)</f>
        <v>0</v>
      </c>
      <c r="K192" s="220" t="s">
        <v>1</v>
      </c>
      <c r="L192" s="44"/>
      <c r="M192" s="225" t="s">
        <v>1</v>
      </c>
      <c r="N192" s="226" t="s">
        <v>44</v>
      </c>
      <c r="O192" s="91"/>
      <c r="P192" s="227">
        <f>O192*H192</f>
        <v>0</v>
      </c>
      <c r="Q192" s="227">
        <v>0</v>
      </c>
      <c r="R192" s="227">
        <f>Q192*H192</f>
        <v>0</v>
      </c>
      <c r="S192" s="227">
        <v>0</v>
      </c>
      <c r="T192" s="228">
        <f>S192*H192</f>
        <v>0</v>
      </c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R192" s="229" t="s">
        <v>141</v>
      </c>
      <c r="AT192" s="229" t="s">
        <v>136</v>
      </c>
      <c r="AU192" s="229" t="s">
        <v>88</v>
      </c>
      <c r="AY192" s="17" t="s">
        <v>133</v>
      </c>
      <c r="BE192" s="230">
        <f>IF(N192="základní",J192,0)</f>
        <v>0</v>
      </c>
      <c r="BF192" s="230">
        <f>IF(N192="snížená",J192,0)</f>
        <v>0</v>
      </c>
      <c r="BG192" s="230">
        <f>IF(N192="zákl. přenesená",J192,0)</f>
        <v>0</v>
      </c>
      <c r="BH192" s="230">
        <f>IF(N192="sníž. přenesená",J192,0)</f>
        <v>0</v>
      </c>
      <c r="BI192" s="230">
        <f>IF(N192="nulová",J192,0)</f>
        <v>0</v>
      </c>
      <c r="BJ192" s="17" t="s">
        <v>21</v>
      </c>
      <c r="BK192" s="230">
        <f>ROUND(I192*H192,2)</f>
        <v>0</v>
      </c>
      <c r="BL192" s="17" t="s">
        <v>141</v>
      </c>
      <c r="BM192" s="229" t="s">
        <v>229</v>
      </c>
    </row>
    <row r="193" s="2" customFormat="1">
      <c r="A193" s="38"/>
      <c r="B193" s="39"/>
      <c r="C193" s="40"/>
      <c r="D193" s="231" t="s">
        <v>143</v>
      </c>
      <c r="E193" s="40"/>
      <c r="F193" s="232" t="s">
        <v>230</v>
      </c>
      <c r="G193" s="40"/>
      <c r="H193" s="40"/>
      <c r="I193" s="233"/>
      <c r="J193" s="40"/>
      <c r="K193" s="40"/>
      <c r="L193" s="44"/>
      <c r="M193" s="234"/>
      <c r="N193" s="235"/>
      <c r="O193" s="91"/>
      <c r="P193" s="91"/>
      <c r="Q193" s="91"/>
      <c r="R193" s="91"/>
      <c r="S193" s="91"/>
      <c r="T193" s="92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T193" s="17" t="s">
        <v>143</v>
      </c>
      <c r="AU193" s="17" t="s">
        <v>88</v>
      </c>
    </row>
    <row r="194" s="2" customFormat="1" ht="33" customHeight="1">
      <c r="A194" s="38"/>
      <c r="B194" s="39"/>
      <c r="C194" s="218" t="s">
        <v>231</v>
      </c>
      <c r="D194" s="218" t="s">
        <v>136</v>
      </c>
      <c r="E194" s="219" t="s">
        <v>232</v>
      </c>
      <c r="F194" s="220" t="s">
        <v>233</v>
      </c>
      <c r="G194" s="221" t="s">
        <v>223</v>
      </c>
      <c r="H194" s="222">
        <v>0.31</v>
      </c>
      <c r="I194" s="223"/>
      <c r="J194" s="224">
        <f>ROUND(I194*H194,2)</f>
        <v>0</v>
      </c>
      <c r="K194" s="220" t="s">
        <v>140</v>
      </c>
      <c r="L194" s="44"/>
      <c r="M194" s="225" t="s">
        <v>1</v>
      </c>
      <c r="N194" s="226" t="s">
        <v>44</v>
      </c>
      <c r="O194" s="91"/>
      <c r="P194" s="227">
        <f>O194*H194</f>
        <v>0</v>
      </c>
      <c r="Q194" s="227">
        <v>0</v>
      </c>
      <c r="R194" s="227">
        <f>Q194*H194</f>
        <v>0</v>
      </c>
      <c r="S194" s="227">
        <v>0</v>
      </c>
      <c r="T194" s="228">
        <f>S194*H194</f>
        <v>0</v>
      </c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R194" s="229" t="s">
        <v>141</v>
      </c>
      <c r="AT194" s="229" t="s">
        <v>136</v>
      </c>
      <c r="AU194" s="229" t="s">
        <v>88</v>
      </c>
      <c r="AY194" s="17" t="s">
        <v>133</v>
      </c>
      <c r="BE194" s="230">
        <f>IF(N194="základní",J194,0)</f>
        <v>0</v>
      </c>
      <c r="BF194" s="230">
        <f>IF(N194="snížená",J194,0)</f>
        <v>0</v>
      </c>
      <c r="BG194" s="230">
        <f>IF(N194="zákl. přenesená",J194,0)</f>
        <v>0</v>
      </c>
      <c r="BH194" s="230">
        <f>IF(N194="sníž. přenesená",J194,0)</f>
        <v>0</v>
      </c>
      <c r="BI194" s="230">
        <f>IF(N194="nulová",J194,0)</f>
        <v>0</v>
      </c>
      <c r="BJ194" s="17" t="s">
        <v>21</v>
      </c>
      <c r="BK194" s="230">
        <f>ROUND(I194*H194,2)</f>
        <v>0</v>
      </c>
      <c r="BL194" s="17" t="s">
        <v>141</v>
      </c>
      <c r="BM194" s="229" t="s">
        <v>234</v>
      </c>
    </row>
    <row r="195" s="2" customFormat="1">
      <c r="A195" s="38"/>
      <c r="B195" s="39"/>
      <c r="C195" s="40"/>
      <c r="D195" s="231" t="s">
        <v>143</v>
      </c>
      <c r="E195" s="40"/>
      <c r="F195" s="232" t="s">
        <v>235</v>
      </c>
      <c r="G195" s="40"/>
      <c r="H195" s="40"/>
      <c r="I195" s="233"/>
      <c r="J195" s="40"/>
      <c r="K195" s="40"/>
      <c r="L195" s="44"/>
      <c r="M195" s="234"/>
      <c r="N195" s="235"/>
      <c r="O195" s="91"/>
      <c r="P195" s="91"/>
      <c r="Q195" s="91"/>
      <c r="R195" s="91"/>
      <c r="S195" s="91"/>
      <c r="T195" s="92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T195" s="17" t="s">
        <v>143</v>
      </c>
      <c r="AU195" s="17" t="s">
        <v>88</v>
      </c>
    </row>
    <row r="196" s="12" customFormat="1" ht="22.8" customHeight="1">
      <c r="A196" s="12"/>
      <c r="B196" s="202"/>
      <c r="C196" s="203"/>
      <c r="D196" s="204" t="s">
        <v>78</v>
      </c>
      <c r="E196" s="216" t="s">
        <v>236</v>
      </c>
      <c r="F196" s="216" t="s">
        <v>237</v>
      </c>
      <c r="G196" s="203"/>
      <c r="H196" s="203"/>
      <c r="I196" s="206"/>
      <c r="J196" s="217">
        <f>BK196</f>
        <v>0</v>
      </c>
      <c r="K196" s="203"/>
      <c r="L196" s="208"/>
      <c r="M196" s="209"/>
      <c r="N196" s="210"/>
      <c r="O196" s="210"/>
      <c r="P196" s="211">
        <f>SUM(P197:P198)</f>
        <v>0</v>
      </c>
      <c r="Q196" s="210"/>
      <c r="R196" s="211">
        <f>SUM(R197:R198)</f>
        <v>0</v>
      </c>
      <c r="S196" s="210"/>
      <c r="T196" s="212">
        <f>SUM(T197:T198)</f>
        <v>0</v>
      </c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R196" s="213" t="s">
        <v>21</v>
      </c>
      <c r="AT196" s="214" t="s">
        <v>78</v>
      </c>
      <c r="AU196" s="214" t="s">
        <v>21</v>
      </c>
      <c r="AY196" s="213" t="s">
        <v>133</v>
      </c>
      <c r="BK196" s="215">
        <f>SUM(BK197:BK198)</f>
        <v>0</v>
      </c>
    </row>
    <row r="197" s="2" customFormat="1" ht="16.5" customHeight="1">
      <c r="A197" s="38"/>
      <c r="B197" s="39"/>
      <c r="C197" s="218" t="s">
        <v>238</v>
      </c>
      <c r="D197" s="218" t="s">
        <v>136</v>
      </c>
      <c r="E197" s="219" t="s">
        <v>239</v>
      </c>
      <c r="F197" s="220" t="s">
        <v>240</v>
      </c>
      <c r="G197" s="221" t="s">
        <v>223</v>
      </c>
      <c r="H197" s="222">
        <v>0.45000000000000001</v>
      </c>
      <c r="I197" s="223"/>
      <c r="J197" s="224">
        <f>ROUND(I197*H197,2)</f>
        <v>0</v>
      </c>
      <c r="K197" s="220" t="s">
        <v>140</v>
      </c>
      <c r="L197" s="44"/>
      <c r="M197" s="225" t="s">
        <v>1</v>
      </c>
      <c r="N197" s="226" t="s">
        <v>44</v>
      </c>
      <c r="O197" s="91"/>
      <c r="P197" s="227">
        <f>O197*H197</f>
        <v>0</v>
      </c>
      <c r="Q197" s="227">
        <v>0</v>
      </c>
      <c r="R197" s="227">
        <f>Q197*H197</f>
        <v>0</v>
      </c>
      <c r="S197" s="227">
        <v>0</v>
      </c>
      <c r="T197" s="228">
        <f>S197*H197</f>
        <v>0</v>
      </c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R197" s="229" t="s">
        <v>141</v>
      </c>
      <c r="AT197" s="229" t="s">
        <v>136</v>
      </c>
      <c r="AU197" s="229" t="s">
        <v>88</v>
      </c>
      <c r="AY197" s="17" t="s">
        <v>133</v>
      </c>
      <c r="BE197" s="230">
        <f>IF(N197="základní",J197,0)</f>
        <v>0</v>
      </c>
      <c r="BF197" s="230">
        <f>IF(N197="snížená",J197,0)</f>
        <v>0</v>
      </c>
      <c r="BG197" s="230">
        <f>IF(N197="zákl. přenesená",J197,0)</f>
        <v>0</v>
      </c>
      <c r="BH197" s="230">
        <f>IF(N197="sníž. přenesená",J197,0)</f>
        <v>0</v>
      </c>
      <c r="BI197" s="230">
        <f>IF(N197="nulová",J197,0)</f>
        <v>0</v>
      </c>
      <c r="BJ197" s="17" t="s">
        <v>21</v>
      </c>
      <c r="BK197" s="230">
        <f>ROUND(I197*H197,2)</f>
        <v>0</v>
      </c>
      <c r="BL197" s="17" t="s">
        <v>141</v>
      </c>
      <c r="BM197" s="229" t="s">
        <v>241</v>
      </c>
    </row>
    <row r="198" s="2" customFormat="1">
      <c r="A198" s="38"/>
      <c r="B198" s="39"/>
      <c r="C198" s="40"/>
      <c r="D198" s="231" t="s">
        <v>143</v>
      </c>
      <c r="E198" s="40"/>
      <c r="F198" s="232" t="s">
        <v>242</v>
      </c>
      <c r="G198" s="40"/>
      <c r="H198" s="40"/>
      <c r="I198" s="233"/>
      <c r="J198" s="40"/>
      <c r="K198" s="40"/>
      <c r="L198" s="44"/>
      <c r="M198" s="234"/>
      <c r="N198" s="235"/>
      <c r="O198" s="91"/>
      <c r="P198" s="91"/>
      <c r="Q198" s="91"/>
      <c r="R198" s="91"/>
      <c r="S198" s="91"/>
      <c r="T198" s="92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T198" s="17" t="s">
        <v>143</v>
      </c>
      <c r="AU198" s="17" t="s">
        <v>88</v>
      </c>
    </row>
    <row r="199" s="12" customFormat="1" ht="25.92" customHeight="1">
      <c r="A199" s="12"/>
      <c r="B199" s="202"/>
      <c r="C199" s="203"/>
      <c r="D199" s="204" t="s">
        <v>78</v>
      </c>
      <c r="E199" s="205" t="s">
        <v>243</v>
      </c>
      <c r="F199" s="205" t="s">
        <v>244</v>
      </c>
      <c r="G199" s="203"/>
      <c r="H199" s="203"/>
      <c r="I199" s="206"/>
      <c r="J199" s="207">
        <f>BK199</f>
        <v>0</v>
      </c>
      <c r="K199" s="203"/>
      <c r="L199" s="208"/>
      <c r="M199" s="209"/>
      <c r="N199" s="210"/>
      <c r="O199" s="210"/>
      <c r="P199" s="211">
        <f>P200+P225+P242+P286+P300+P323</f>
        <v>0</v>
      </c>
      <c r="Q199" s="210"/>
      <c r="R199" s="211">
        <f>R200+R225+R242+R286+R300+R323</f>
        <v>2.3831501779000002</v>
      </c>
      <c r="S199" s="210"/>
      <c r="T199" s="212">
        <f>T200+T225+T242+T286+T300+T323</f>
        <v>0.01437253</v>
      </c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R199" s="213" t="s">
        <v>88</v>
      </c>
      <c r="AT199" s="214" t="s">
        <v>78</v>
      </c>
      <c r="AU199" s="214" t="s">
        <v>79</v>
      </c>
      <c r="AY199" s="213" t="s">
        <v>133</v>
      </c>
      <c r="BK199" s="215">
        <f>BK200+BK225+BK242+BK286+BK300+BK323</f>
        <v>0</v>
      </c>
    </row>
    <row r="200" s="12" customFormat="1" ht="22.8" customHeight="1">
      <c r="A200" s="12"/>
      <c r="B200" s="202"/>
      <c r="C200" s="203"/>
      <c r="D200" s="204" t="s">
        <v>78</v>
      </c>
      <c r="E200" s="216" t="s">
        <v>245</v>
      </c>
      <c r="F200" s="216" t="s">
        <v>246</v>
      </c>
      <c r="G200" s="203"/>
      <c r="H200" s="203"/>
      <c r="I200" s="206"/>
      <c r="J200" s="217">
        <f>BK200</f>
        <v>0</v>
      </c>
      <c r="K200" s="203"/>
      <c r="L200" s="208"/>
      <c r="M200" s="209"/>
      <c r="N200" s="210"/>
      <c r="O200" s="210"/>
      <c r="P200" s="211">
        <f>SUM(P201:P224)</f>
        <v>0</v>
      </c>
      <c r="Q200" s="210"/>
      <c r="R200" s="211">
        <f>SUM(R201:R224)</f>
        <v>1.68407778</v>
      </c>
      <c r="S200" s="210"/>
      <c r="T200" s="212">
        <f>SUM(T201:T224)</f>
        <v>0</v>
      </c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R200" s="213" t="s">
        <v>88</v>
      </c>
      <c r="AT200" s="214" t="s">
        <v>78</v>
      </c>
      <c r="AU200" s="214" t="s">
        <v>21</v>
      </c>
      <c r="AY200" s="213" t="s">
        <v>133</v>
      </c>
      <c r="BK200" s="215">
        <f>SUM(BK201:BK224)</f>
        <v>0</v>
      </c>
    </row>
    <row r="201" s="2" customFormat="1" ht="33" customHeight="1">
      <c r="A201" s="38"/>
      <c r="B201" s="39"/>
      <c r="C201" s="218" t="s">
        <v>247</v>
      </c>
      <c r="D201" s="218" t="s">
        <v>136</v>
      </c>
      <c r="E201" s="219" t="s">
        <v>248</v>
      </c>
      <c r="F201" s="220" t="s">
        <v>249</v>
      </c>
      <c r="G201" s="221" t="s">
        <v>139</v>
      </c>
      <c r="H201" s="222">
        <v>17.82</v>
      </c>
      <c r="I201" s="223"/>
      <c r="J201" s="224">
        <f>ROUND(I201*H201,2)</f>
        <v>0</v>
      </c>
      <c r="K201" s="220" t="s">
        <v>140</v>
      </c>
      <c r="L201" s="44"/>
      <c r="M201" s="225" t="s">
        <v>1</v>
      </c>
      <c r="N201" s="226" t="s">
        <v>44</v>
      </c>
      <c r="O201" s="91"/>
      <c r="P201" s="227">
        <f>O201*H201</f>
        <v>0</v>
      </c>
      <c r="Q201" s="227">
        <v>0.031060000000000001</v>
      </c>
      <c r="R201" s="227">
        <f>Q201*H201</f>
        <v>0.55348920000000001</v>
      </c>
      <c r="S201" s="227">
        <v>0</v>
      </c>
      <c r="T201" s="228">
        <f>S201*H201</f>
        <v>0</v>
      </c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R201" s="229" t="s">
        <v>226</v>
      </c>
      <c r="AT201" s="229" t="s">
        <v>136</v>
      </c>
      <c r="AU201" s="229" t="s">
        <v>88</v>
      </c>
      <c r="AY201" s="17" t="s">
        <v>133</v>
      </c>
      <c r="BE201" s="230">
        <f>IF(N201="základní",J201,0)</f>
        <v>0</v>
      </c>
      <c r="BF201" s="230">
        <f>IF(N201="snížená",J201,0)</f>
        <v>0</v>
      </c>
      <c r="BG201" s="230">
        <f>IF(N201="zákl. přenesená",J201,0)</f>
        <v>0</v>
      </c>
      <c r="BH201" s="230">
        <f>IF(N201="sníž. přenesená",J201,0)</f>
        <v>0</v>
      </c>
      <c r="BI201" s="230">
        <f>IF(N201="nulová",J201,0)</f>
        <v>0</v>
      </c>
      <c r="BJ201" s="17" t="s">
        <v>21</v>
      </c>
      <c r="BK201" s="230">
        <f>ROUND(I201*H201,2)</f>
        <v>0</v>
      </c>
      <c r="BL201" s="17" t="s">
        <v>226</v>
      </c>
      <c r="BM201" s="229" t="s">
        <v>250</v>
      </c>
    </row>
    <row r="202" s="2" customFormat="1">
      <c r="A202" s="38"/>
      <c r="B202" s="39"/>
      <c r="C202" s="40"/>
      <c r="D202" s="231" t="s">
        <v>143</v>
      </c>
      <c r="E202" s="40"/>
      <c r="F202" s="232" t="s">
        <v>251</v>
      </c>
      <c r="G202" s="40"/>
      <c r="H202" s="40"/>
      <c r="I202" s="233"/>
      <c r="J202" s="40"/>
      <c r="K202" s="40"/>
      <c r="L202" s="44"/>
      <c r="M202" s="234"/>
      <c r="N202" s="235"/>
      <c r="O202" s="91"/>
      <c r="P202" s="91"/>
      <c r="Q202" s="91"/>
      <c r="R202" s="91"/>
      <c r="S202" s="91"/>
      <c r="T202" s="92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T202" s="17" t="s">
        <v>143</v>
      </c>
      <c r="AU202" s="17" t="s">
        <v>88</v>
      </c>
    </row>
    <row r="203" s="14" customFormat="1">
      <c r="A203" s="14"/>
      <c r="B203" s="246"/>
      <c r="C203" s="247"/>
      <c r="D203" s="231" t="s">
        <v>145</v>
      </c>
      <c r="E203" s="248" t="s">
        <v>1</v>
      </c>
      <c r="F203" s="249" t="s">
        <v>252</v>
      </c>
      <c r="G203" s="247"/>
      <c r="H203" s="250">
        <v>17.82</v>
      </c>
      <c r="I203" s="251"/>
      <c r="J203" s="247"/>
      <c r="K203" s="247"/>
      <c r="L203" s="252"/>
      <c r="M203" s="253"/>
      <c r="N203" s="254"/>
      <c r="O203" s="254"/>
      <c r="P203" s="254"/>
      <c r="Q203" s="254"/>
      <c r="R203" s="254"/>
      <c r="S203" s="254"/>
      <c r="T203" s="255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56" t="s">
        <v>145</v>
      </c>
      <c r="AU203" s="256" t="s">
        <v>88</v>
      </c>
      <c r="AV203" s="14" t="s">
        <v>88</v>
      </c>
      <c r="AW203" s="14" t="s">
        <v>36</v>
      </c>
      <c r="AX203" s="14" t="s">
        <v>21</v>
      </c>
      <c r="AY203" s="256" t="s">
        <v>133</v>
      </c>
    </row>
    <row r="204" s="2" customFormat="1" ht="33" customHeight="1">
      <c r="A204" s="38"/>
      <c r="B204" s="39"/>
      <c r="C204" s="218" t="s">
        <v>253</v>
      </c>
      <c r="D204" s="218" t="s">
        <v>136</v>
      </c>
      <c r="E204" s="219" t="s">
        <v>254</v>
      </c>
      <c r="F204" s="220" t="s">
        <v>255</v>
      </c>
      <c r="G204" s="221" t="s">
        <v>139</v>
      </c>
      <c r="H204" s="222">
        <v>34.302</v>
      </c>
      <c r="I204" s="223"/>
      <c r="J204" s="224">
        <f>ROUND(I204*H204,2)</f>
        <v>0</v>
      </c>
      <c r="K204" s="220" t="s">
        <v>140</v>
      </c>
      <c r="L204" s="44"/>
      <c r="M204" s="225" t="s">
        <v>1</v>
      </c>
      <c r="N204" s="226" t="s">
        <v>44</v>
      </c>
      <c r="O204" s="91"/>
      <c r="P204" s="227">
        <f>O204*H204</f>
        <v>0</v>
      </c>
      <c r="Q204" s="227">
        <v>0.03209</v>
      </c>
      <c r="R204" s="227">
        <f>Q204*H204</f>
        <v>1.1007511800000001</v>
      </c>
      <c r="S204" s="227">
        <v>0</v>
      </c>
      <c r="T204" s="228">
        <f>S204*H204</f>
        <v>0</v>
      </c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R204" s="229" t="s">
        <v>226</v>
      </c>
      <c r="AT204" s="229" t="s">
        <v>136</v>
      </c>
      <c r="AU204" s="229" t="s">
        <v>88</v>
      </c>
      <c r="AY204" s="17" t="s">
        <v>133</v>
      </c>
      <c r="BE204" s="230">
        <f>IF(N204="základní",J204,0)</f>
        <v>0</v>
      </c>
      <c r="BF204" s="230">
        <f>IF(N204="snížená",J204,0)</f>
        <v>0</v>
      </c>
      <c r="BG204" s="230">
        <f>IF(N204="zákl. přenesená",J204,0)</f>
        <v>0</v>
      </c>
      <c r="BH204" s="230">
        <f>IF(N204="sníž. přenesená",J204,0)</f>
        <v>0</v>
      </c>
      <c r="BI204" s="230">
        <f>IF(N204="nulová",J204,0)</f>
        <v>0</v>
      </c>
      <c r="BJ204" s="17" t="s">
        <v>21</v>
      </c>
      <c r="BK204" s="230">
        <f>ROUND(I204*H204,2)</f>
        <v>0</v>
      </c>
      <c r="BL204" s="17" t="s">
        <v>226</v>
      </c>
      <c r="BM204" s="229" t="s">
        <v>256</v>
      </c>
    </row>
    <row r="205" s="2" customFormat="1">
      <c r="A205" s="38"/>
      <c r="B205" s="39"/>
      <c r="C205" s="40"/>
      <c r="D205" s="231" t="s">
        <v>143</v>
      </c>
      <c r="E205" s="40"/>
      <c r="F205" s="232" t="s">
        <v>257</v>
      </c>
      <c r="G205" s="40"/>
      <c r="H205" s="40"/>
      <c r="I205" s="233"/>
      <c r="J205" s="40"/>
      <c r="K205" s="40"/>
      <c r="L205" s="44"/>
      <c r="M205" s="234"/>
      <c r="N205" s="235"/>
      <c r="O205" s="91"/>
      <c r="P205" s="91"/>
      <c r="Q205" s="91"/>
      <c r="R205" s="91"/>
      <c r="S205" s="91"/>
      <c r="T205" s="92"/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T205" s="17" t="s">
        <v>143</v>
      </c>
      <c r="AU205" s="17" t="s">
        <v>88</v>
      </c>
    </row>
    <row r="206" s="14" customFormat="1">
      <c r="A206" s="14"/>
      <c r="B206" s="246"/>
      <c r="C206" s="247"/>
      <c r="D206" s="231" t="s">
        <v>145</v>
      </c>
      <c r="E206" s="248" t="s">
        <v>1</v>
      </c>
      <c r="F206" s="249" t="s">
        <v>252</v>
      </c>
      <c r="G206" s="247"/>
      <c r="H206" s="250">
        <v>17.82</v>
      </c>
      <c r="I206" s="251"/>
      <c r="J206" s="247"/>
      <c r="K206" s="247"/>
      <c r="L206" s="252"/>
      <c r="M206" s="253"/>
      <c r="N206" s="254"/>
      <c r="O206" s="254"/>
      <c r="P206" s="254"/>
      <c r="Q206" s="254"/>
      <c r="R206" s="254"/>
      <c r="S206" s="254"/>
      <c r="T206" s="255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56" t="s">
        <v>145</v>
      </c>
      <c r="AU206" s="256" t="s">
        <v>88</v>
      </c>
      <c r="AV206" s="14" t="s">
        <v>88</v>
      </c>
      <c r="AW206" s="14" t="s">
        <v>36</v>
      </c>
      <c r="AX206" s="14" t="s">
        <v>79</v>
      </c>
      <c r="AY206" s="256" t="s">
        <v>133</v>
      </c>
    </row>
    <row r="207" s="14" customFormat="1">
      <c r="A207" s="14"/>
      <c r="B207" s="246"/>
      <c r="C207" s="247"/>
      <c r="D207" s="231" t="s">
        <v>145</v>
      </c>
      <c r="E207" s="248" t="s">
        <v>1</v>
      </c>
      <c r="F207" s="249" t="s">
        <v>258</v>
      </c>
      <c r="G207" s="247"/>
      <c r="H207" s="250">
        <v>18.282</v>
      </c>
      <c r="I207" s="251"/>
      <c r="J207" s="247"/>
      <c r="K207" s="247"/>
      <c r="L207" s="252"/>
      <c r="M207" s="253"/>
      <c r="N207" s="254"/>
      <c r="O207" s="254"/>
      <c r="P207" s="254"/>
      <c r="Q207" s="254"/>
      <c r="R207" s="254"/>
      <c r="S207" s="254"/>
      <c r="T207" s="255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256" t="s">
        <v>145</v>
      </c>
      <c r="AU207" s="256" t="s">
        <v>88</v>
      </c>
      <c r="AV207" s="14" t="s">
        <v>88</v>
      </c>
      <c r="AW207" s="14" t="s">
        <v>36</v>
      </c>
      <c r="AX207" s="14" t="s">
        <v>79</v>
      </c>
      <c r="AY207" s="256" t="s">
        <v>133</v>
      </c>
    </row>
    <row r="208" s="14" customFormat="1">
      <c r="A208" s="14"/>
      <c r="B208" s="246"/>
      <c r="C208" s="247"/>
      <c r="D208" s="231" t="s">
        <v>145</v>
      </c>
      <c r="E208" s="248" t="s">
        <v>1</v>
      </c>
      <c r="F208" s="249" t="s">
        <v>259</v>
      </c>
      <c r="G208" s="247"/>
      <c r="H208" s="250">
        <v>-1.8</v>
      </c>
      <c r="I208" s="251"/>
      <c r="J208" s="247"/>
      <c r="K208" s="247"/>
      <c r="L208" s="252"/>
      <c r="M208" s="253"/>
      <c r="N208" s="254"/>
      <c r="O208" s="254"/>
      <c r="P208" s="254"/>
      <c r="Q208" s="254"/>
      <c r="R208" s="254"/>
      <c r="S208" s="254"/>
      <c r="T208" s="255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56" t="s">
        <v>145</v>
      </c>
      <c r="AU208" s="256" t="s">
        <v>88</v>
      </c>
      <c r="AV208" s="14" t="s">
        <v>88</v>
      </c>
      <c r="AW208" s="14" t="s">
        <v>36</v>
      </c>
      <c r="AX208" s="14" t="s">
        <v>79</v>
      </c>
      <c r="AY208" s="256" t="s">
        <v>133</v>
      </c>
    </row>
    <row r="209" s="15" customFormat="1">
      <c r="A209" s="15"/>
      <c r="B209" s="257"/>
      <c r="C209" s="258"/>
      <c r="D209" s="231" t="s">
        <v>145</v>
      </c>
      <c r="E209" s="259" t="s">
        <v>1</v>
      </c>
      <c r="F209" s="260" t="s">
        <v>161</v>
      </c>
      <c r="G209" s="258"/>
      <c r="H209" s="261">
        <v>34.302</v>
      </c>
      <c r="I209" s="262"/>
      <c r="J209" s="258"/>
      <c r="K209" s="258"/>
      <c r="L209" s="263"/>
      <c r="M209" s="264"/>
      <c r="N209" s="265"/>
      <c r="O209" s="265"/>
      <c r="P209" s="265"/>
      <c r="Q209" s="265"/>
      <c r="R209" s="265"/>
      <c r="S209" s="265"/>
      <c r="T209" s="266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T209" s="267" t="s">
        <v>145</v>
      </c>
      <c r="AU209" s="267" t="s">
        <v>88</v>
      </c>
      <c r="AV209" s="15" t="s">
        <v>141</v>
      </c>
      <c r="AW209" s="15" t="s">
        <v>36</v>
      </c>
      <c r="AX209" s="15" t="s">
        <v>21</v>
      </c>
      <c r="AY209" s="267" t="s">
        <v>133</v>
      </c>
    </row>
    <row r="210" s="2" customFormat="1" ht="21.75" customHeight="1">
      <c r="A210" s="38"/>
      <c r="B210" s="39"/>
      <c r="C210" s="218" t="s">
        <v>7</v>
      </c>
      <c r="D210" s="218" t="s">
        <v>136</v>
      </c>
      <c r="E210" s="219" t="s">
        <v>260</v>
      </c>
      <c r="F210" s="220" t="s">
        <v>261</v>
      </c>
      <c r="G210" s="221" t="s">
        <v>139</v>
      </c>
      <c r="H210" s="222">
        <v>52.122</v>
      </c>
      <c r="I210" s="223"/>
      <c r="J210" s="224">
        <f>ROUND(I210*H210,2)</f>
        <v>0</v>
      </c>
      <c r="K210" s="220" t="s">
        <v>140</v>
      </c>
      <c r="L210" s="44"/>
      <c r="M210" s="225" t="s">
        <v>1</v>
      </c>
      <c r="N210" s="226" t="s">
        <v>44</v>
      </c>
      <c r="O210" s="91"/>
      <c r="P210" s="227">
        <f>O210*H210</f>
        <v>0</v>
      </c>
      <c r="Q210" s="227">
        <v>0.00020000000000000001</v>
      </c>
      <c r="R210" s="227">
        <f>Q210*H210</f>
        <v>0.0104244</v>
      </c>
      <c r="S210" s="227">
        <v>0</v>
      </c>
      <c r="T210" s="228">
        <f>S210*H210</f>
        <v>0</v>
      </c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R210" s="229" t="s">
        <v>226</v>
      </c>
      <c r="AT210" s="229" t="s">
        <v>136</v>
      </c>
      <c r="AU210" s="229" t="s">
        <v>88</v>
      </c>
      <c r="AY210" s="17" t="s">
        <v>133</v>
      </c>
      <c r="BE210" s="230">
        <f>IF(N210="základní",J210,0)</f>
        <v>0</v>
      </c>
      <c r="BF210" s="230">
        <f>IF(N210="snížená",J210,0)</f>
        <v>0</v>
      </c>
      <c r="BG210" s="230">
        <f>IF(N210="zákl. přenesená",J210,0)</f>
        <v>0</v>
      </c>
      <c r="BH210" s="230">
        <f>IF(N210="sníž. přenesená",J210,0)</f>
        <v>0</v>
      </c>
      <c r="BI210" s="230">
        <f>IF(N210="nulová",J210,0)</f>
        <v>0</v>
      </c>
      <c r="BJ210" s="17" t="s">
        <v>21</v>
      </c>
      <c r="BK210" s="230">
        <f>ROUND(I210*H210,2)</f>
        <v>0</v>
      </c>
      <c r="BL210" s="17" t="s">
        <v>226</v>
      </c>
      <c r="BM210" s="229" t="s">
        <v>262</v>
      </c>
    </row>
    <row r="211" s="2" customFormat="1">
      <c r="A211" s="38"/>
      <c r="B211" s="39"/>
      <c r="C211" s="40"/>
      <c r="D211" s="231" t="s">
        <v>143</v>
      </c>
      <c r="E211" s="40"/>
      <c r="F211" s="232" t="s">
        <v>263</v>
      </c>
      <c r="G211" s="40"/>
      <c r="H211" s="40"/>
      <c r="I211" s="233"/>
      <c r="J211" s="40"/>
      <c r="K211" s="40"/>
      <c r="L211" s="44"/>
      <c r="M211" s="234"/>
      <c r="N211" s="235"/>
      <c r="O211" s="91"/>
      <c r="P211" s="91"/>
      <c r="Q211" s="91"/>
      <c r="R211" s="91"/>
      <c r="S211" s="91"/>
      <c r="T211" s="92"/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T211" s="17" t="s">
        <v>143</v>
      </c>
      <c r="AU211" s="17" t="s">
        <v>88</v>
      </c>
    </row>
    <row r="212" s="13" customFormat="1">
      <c r="A212" s="13"/>
      <c r="B212" s="236"/>
      <c r="C212" s="237"/>
      <c r="D212" s="231" t="s">
        <v>145</v>
      </c>
      <c r="E212" s="238" t="s">
        <v>1</v>
      </c>
      <c r="F212" s="239" t="s">
        <v>264</v>
      </c>
      <c r="G212" s="237"/>
      <c r="H212" s="238" t="s">
        <v>1</v>
      </c>
      <c r="I212" s="240"/>
      <c r="J212" s="237"/>
      <c r="K212" s="237"/>
      <c r="L212" s="241"/>
      <c r="M212" s="242"/>
      <c r="N212" s="243"/>
      <c r="O212" s="243"/>
      <c r="P212" s="243"/>
      <c r="Q212" s="243"/>
      <c r="R212" s="243"/>
      <c r="S212" s="243"/>
      <c r="T212" s="244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45" t="s">
        <v>145</v>
      </c>
      <c r="AU212" s="245" t="s">
        <v>88</v>
      </c>
      <c r="AV212" s="13" t="s">
        <v>21</v>
      </c>
      <c r="AW212" s="13" t="s">
        <v>36</v>
      </c>
      <c r="AX212" s="13" t="s">
        <v>79</v>
      </c>
      <c r="AY212" s="245" t="s">
        <v>133</v>
      </c>
    </row>
    <row r="213" s="14" customFormat="1">
      <c r="A213" s="14"/>
      <c r="B213" s="246"/>
      <c r="C213" s="247"/>
      <c r="D213" s="231" t="s">
        <v>145</v>
      </c>
      <c r="E213" s="248" t="s">
        <v>1</v>
      </c>
      <c r="F213" s="249" t="s">
        <v>265</v>
      </c>
      <c r="G213" s="247"/>
      <c r="H213" s="250">
        <v>52.122</v>
      </c>
      <c r="I213" s="251"/>
      <c r="J213" s="247"/>
      <c r="K213" s="247"/>
      <c r="L213" s="252"/>
      <c r="M213" s="253"/>
      <c r="N213" s="254"/>
      <c r="O213" s="254"/>
      <c r="P213" s="254"/>
      <c r="Q213" s="254"/>
      <c r="R213" s="254"/>
      <c r="S213" s="254"/>
      <c r="T213" s="255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T213" s="256" t="s">
        <v>145</v>
      </c>
      <c r="AU213" s="256" t="s">
        <v>88</v>
      </c>
      <c r="AV213" s="14" t="s">
        <v>88</v>
      </c>
      <c r="AW213" s="14" t="s">
        <v>36</v>
      </c>
      <c r="AX213" s="14" t="s">
        <v>21</v>
      </c>
      <c r="AY213" s="256" t="s">
        <v>133</v>
      </c>
    </row>
    <row r="214" s="2" customFormat="1" ht="24.15" customHeight="1">
      <c r="A214" s="38"/>
      <c r="B214" s="39"/>
      <c r="C214" s="218" t="s">
        <v>266</v>
      </c>
      <c r="D214" s="218" t="s">
        <v>136</v>
      </c>
      <c r="E214" s="219" t="s">
        <v>267</v>
      </c>
      <c r="F214" s="220" t="s">
        <v>268</v>
      </c>
      <c r="G214" s="221" t="s">
        <v>185</v>
      </c>
      <c r="H214" s="222">
        <v>16.649999999999999</v>
      </c>
      <c r="I214" s="223"/>
      <c r="J214" s="224">
        <f>ROUND(I214*H214,2)</f>
        <v>0</v>
      </c>
      <c r="K214" s="220" t="s">
        <v>140</v>
      </c>
      <c r="L214" s="44"/>
      <c r="M214" s="225" t="s">
        <v>1</v>
      </c>
      <c r="N214" s="226" t="s">
        <v>44</v>
      </c>
      <c r="O214" s="91"/>
      <c r="P214" s="227">
        <f>O214*H214</f>
        <v>0</v>
      </c>
      <c r="Q214" s="227">
        <v>0.00022000000000000001</v>
      </c>
      <c r="R214" s="227">
        <f>Q214*H214</f>
        <v>0.003663</v>
      </c>
      <c r="S214" s="227">
        <v>0</v>
      </c>
      <c r="T214" s="228">
        <f>S214*H214</f>
        <v>0</v>
      </c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R214" s="229" t="s">
        <v>226</v>
      </c>
      <c r="AT214" s="229" t="s">
        <v>136</v>
      </c>
      <c r="AU214" s="229" t="s">
        <v>88</v>
      </c>
      <c r="AY214" s="17" t="s">
        <v>133</v>
      </c>
      <c r="BE214" s="230">
        <f>IF(N214="základní",J214,0)</f>
        <v>0</v>
      </c>
      <c r="BF214" s="230">
        <f>IF(N214="snížená",J214,0)</f>
        <v>0</v>
      </c>
      <c r="BG214" s="230">
        <f>IF(N214="zákl. přenesená",J214,0)</f>
        <v>0</v>
      </c>
      <c r="BH214" s="230">
        <f>IF(N214="sníž. přenesená",J214,0)</f>
        <v>0</v>
      </c>
      <c r="BI214" s="230">
        <f>IF(N214="nulová",J214,0)</f>
        <v>0</v>
      </c>
      <c r="BJ214" s="17" t="s">
        <v>21</v>
      </c>
      <c r="BK214" s="230">
        <f>ROUND(I214*H214,2)</f>
        <v>0</v>
      </c>
      <c r="BL214" s="17" t="s">
        <v>226</v>
      </c>
      <c r="BM214" s="229" t="s">
        <v>269</v>
      </c>
    </row>
    <row r="215" s="2" customFormat="1">
      <c r="A215" s="38"/>
      <c r="B215" s="39"/>
      <c r="C215" s="40"/>
      <c r="D215" s="231" t="s">
        <v>143</v>
      </c>
      <c r="E215" s="40"/>
      <c r="F215" s="232" t="s">
        <v>270</v>
      </c>
      <c r="G215" s="40"/>
      <c r="H215" s="40"/>
      <c r="I215" s="233"/>
      <c r="J215" s="40"/>
      <c r="K215" s="40"/>
      <c r="L215" s="44"/>
      <c r="M215" s="234"/>
      <c r="N215" s="235"/>
      <c r="O215" s="91"/>
      <c r="P215" s="91"/>
      <c r="Q215" s="91"/>
      <c r="R215" s="91"/>
      <c r="S215" s="91"/>
      <c r="T215" s="92"/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T215" s="17" t="s">
        <v>143</v>
      </c>
      <c r="AU215" s="17" t="s">
        <v>88</v>
      </c>
    </row>
    <row r="216" s="14" customFormat="1">
      <c r="A216" s="14"/>
      <c r="B216" s="246"/>
      <c r="C216" s="247"/>
      <c r="D216" s="231" t="s">
        <v>145</v>
      </c>
      <c r="E216" s="248" t="s">
        <v>1</v>
      </c>
      <c r="F216" s="249" t="s">
        <v>271</v>
      </c>
      <c r="G216" s="247"/>
      <c r="H216" s="250">
        <v>16.649999999999999</v>
      </c>
      <c r="I216" s="251"/>
      <c r="J216" s="247"/>
      <c r="K216" s="247"/>
      <c r="L216" s="252"/>
      <c r="M216" s="253"/>
      <c r="N216" s="254"/>
      <c r="O216" s="254"/>
      <c r="P216" s="254"/>
      <c r="Q216" s="254"/>
      <c r="R216" s="254"/>
      <c r="S216" s="254"/>
      <c r="T216" s="255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56" t="s">
        <v>145</v>
      </c>
      <c r="AU216" s="256" t="s">
        <v>88</v>
      </c>
      <c r="AV216" s="14" t="s">
        <v>88</v>
      </c>
      <c r="AW216" s="14" t="s">
        <v>36</v>
      </c>
      <c r="AX216" s="14" t="s">
        <v>21</v>
      </c>
      <c r="AY216" s="256" t="s">
        <v>133</v>
      </c>
    </row>
    <row r="217" s="2" customFormat="1" ht="16.5" customHeight="1">
      <c r="A217" s="38"/>
      <c r="B217" s="39"/>
      <c r="C217" s="218" t="s">
        <v>272</v>
      </c>
      <c r="D217" s="218" t="s">
        <v>136</v>
      </c>
      <c r="E217" s="219" t="s">
        <v>273</v>
      </c>
      <c r="F217" s="220" t="s">
        <v>274</v>
      </c>
      <c r="G217" s="221" t="s">
        <v>275</v>
      </c>
      <c r="H217" s="222">
        <v>1</v>
      </c>
      <c r="I217" s="223"/>
      <c r="J217" s="224">
        <f>ROUND(I217*H217,2)</f>
        <v>0</v>
      </c>
      <c r="K217" s="220" t="s">
        <v>140</v>
      </c>
      <c r="L217" s="44"/>
      <c r="M217" s="225" t="s">
        <v>1</v>
      </c>
      <c r="N217" s="226" t="s">
        <v>44</v>
      </c>
      <c r="O217" s="91"/>
      <c r="P217" s="227">
        <f>O217*H217</f>
        <v>0</v>
      </c>
      <c r="Q217" s="227">
        <v>0.00022000000000000001</v>
      </c>
      <c r="R217" s="227">
        <f>Q217*H217</f>
        <v>0.00022000000000000001</v>
      </c>
      <c r="S217" s="227">
        <v>0</v>
      </c>
      <c r="T217" s="228">
        <f>S217*H217</f>
        <v>0</v>
      </c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R217" s="229" t="s">
        <v>226</v>
      </c>
      <c r="AT217" s="229" t="s">
        <v>136</v>
      </c>
      <c r="AU217" s="229" t="s">
        <v>88</v>
      </c>
      <c r="AY217" s="17" t="s">
        <v>133</v>
      </c>
      <c r="BE217" s="230">
        <f>IF(N217="základní",J217,0)</f>
        <v>0</v>
      </c>
      <c r="BF217" s="230">
        <f>IF(N217="snížená",J217,0)</f>
        <v>0</v>
      </c>
      <c r="BG217" s="230">
        <f>IF(N217="zákl. přenesená",J217,0)</f>
        <v>0</v>
      </c>
      <c r="BH217" s="230">
        <f>IF(N217="sníž. přenesená",J217,0)</f>
        <v>0</v>
      </c>
      <c r="BI217" s="230">
        <f>IF(N217="nulová",J217,0)</f>
        <v>0</v>
      </c>
      <c r="BJ217" s="17" t="s">
        <v>21</v>
      </c>
      <c r="BK217" s="230">
        <f>ROUND(I217*H217,2)</f>
        <v>0</v>
      </c>
      <c r="BL217" s="17" t="s">
        <v>226</v>
      </c>
      <c r="BM217" s="229" t="s">
        <v>276</v>
      </c>
    </row>
    <row r="218" s="2" customFormat="1">
      <c r="A218" s="38"/>
      <c r="B218" s="39"/>
      <c r="C218" s="40"/>
      <c r="D218" s="231" t="s">
        <v>143</v>
      </c>
      <c r="E218" s="40"/>
      <c r="F218" s="232" t="s">
        <v>277</v>
      </c>
      <c r="G218" s="40"/>
      <c r="H218" s="40"/>
      <c r="I218" s="233"/>
      <c r="J218" s="40"/>
      <c r="K218" s="40"/>
      <c r="L218" s="44"/>
      <c r="M218" s="234"/>
      <c r="N218" s="235"/>
      <c r="O218" s="91"/>
      <c r="P218" s="91"/>
      <c r="Q218" s="91"/>
      <c r="R218" s="91"/>
      <c r="S218" s="91"/>
      <c r="T218" s="92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T218" s="17" t="s">
        <v>143</v>
      </c>
      <c r="AU218" s="17" t="s">
        <v>88</v>
      </c>
    </row>
    <row r="219" s="2" customFormat="1" ht="33" customHeight="1">
      <c r="A219" s="38"/>
      <c r="B219" s="39"/>
      <c r="C219" s="269" t="s">
        <v>278</v>
      </c>
      <c r="D219" s="269" t="s">
        <v>279</v>
      </c>
      <c r="E219" s="270" t="s">
        <v>280</v>
      </c>
      <c r="F219" s="271" t="s">
        <v>281</v>
      </c>
      <c r="G219" s="272" t="s">
        <v>275</v>
      </c>
      <c r="H219" s="273">
        <v>1</v>
      </c>
      <c r="I219" s="274"/>
      <c r="J219" s="275">
        <f>ROUND(I219*H219,2)</f>
        <v>0</v>
      </c>
      <c r="K219" s="271" t="s">
        <v>140</v>
      </c>
      <c r="L219" s="276"/>
      <c r="M219" s="277" t="s">
        <v>1</v>
      </c>
      <c r="N219" s="278" t="s">
        <v>44</v>
      </c>
      <c r="O219" s="91"/>
      <c r="P219" s="227">
        <f>O219*H219</f>
        <v>0</v>
      </c>
      <c r="Q219" s="227">
        <v>0.01553</v>
      </c>
      <c r="R219" s="227">
        <f>Q219*H219</f>
        <v>0.01553</v>
      </c>
      <c r="S219" s="227">
        <v>0</v>
      </c>
      <c r="T219" s="228">
        <f>S219*H219</f>
        <v>0</v>
      </c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R219" s="229" t="s">
        <v>282</v>
      </c>
      <c r="AT219" s="229" t="s">
        <v>279</v>
      </c>
      <c r="AU219" s="229" t="s">
        <v>88</v>
      </c>
      <c r="AY219" s="17" t="s">
        <v>133</v>
      </c>
      <c r="BE219" s="230">
        <f>IF(N219="základní",J219,0)</f>
        <v>0</v>
      </c>
      <c r="BF219" s="230">
        <f>IF(N219="snížená",J219,0)</f>
        <v>0</v>
      </c>
      <c r="BG219" s="230">
        <f>IF(N219="zákl. přenesená",J219,0)</f>
        <v>0</v>
      </c>
      <c r="BH219" s="230">
        <f>IF(N219="sníž. přenesená",J219,0)</f>
        <v>0</v>
      </c>
      <c r="BI219" s="230">
        <f>IF(N219="nulová",J219,0)</f>
        <v>0</v>
      </c>
      <c r="BJ219" s="17" t="s">
        <v>21</v>
      </c>
      <c r="BK219" s="230">
        <f>ROUND(I219*H219,2)</f>
        <v>0</v>
      </c>
      <c r="BL219" s="17" t="s">
        <v>226</v>
      </c>
      <c r="BM219" s="229" t="s">
        <v>283</v>
      </c>
    </row>
    <row r="220" s="2" customFormat="1">
      <c r="A220" s="38"/>
      <c r="B220" s="39"/>
      <c r="C220" s="40"/>
      <c r="D220" s="231" t="s">
        <v>143</v>
      </c>
      <c r="E220" s="40"/>
      <c r="F220" s="232" t="s">
        <v>281</v>
      </c>
      <c r="G220" s="40"/>
      <c r="H220" s="40"/>
      <c r="I220" s="233"/>
      <c r="J220" s="40"/>
      <c r="K220" s="40"/>
      <c r="L220" s="44"/>
      <c r="M220" s="234"/>
      <c r="N220" s="235"/>
      <c r="O220" s="91"/>
      <c r="P220" s="91"/>
      <c r="Q220" s="91"/>
      <c r="R220" s="91"/>
      <c r="S220" s="91"/>
      <c r="T220" s="92"/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T220" s="17" t="s">
        <v>143</v>
      </c>
      <c r="AU220" s="17" t="s">
        <v>88</v>
      </c>
    </row>
    <row r="221" s="2" customFormat="1" ht="24.15" customHeight="1">
      <c r="A221" s="38"/>
      <c r="B221" s="39"/>
      <c r="C221" s="218" t="s">
        <v>284</v>
      </c>
      <c r="D221" s="218" t="s">
        <v>136</v>
      </c>
      <c r="E221" s="219" t="s">
        <v>285</v>
      </c>
      <c r="F221" s="220" t="s">
        <v>286</v>
      </c>
      <c r="G221" s="221" t="s">
        <v>223</v>
      </c>
      <c r="H221" s="222">
        <v>1.6839999999999999</v>
      </c>
      <c r="I221" s="223"/>
      <c r="J221" s="224">
        <f>ROUND(I221*H221,2)</f>
        <v>0</v>
      </c>
      <c r="K221" s="220" t="s">
        <v>140</v>
      </c>
      <c r="L221" s="44"/>
      <c r="M221" s="225" t="s">
        <v>1</v>
      </c>
      <c r="N221" s="226" t="s">
        <v>44</v>
      </c>
      <c r="O221" s="91"/>
      <c r="P221" s="227">
        <f>O221*H221</f>
        <v>0</v>
      </c>
      <c r="Q221" s="227">
        <v>0</v>
      </c>
      <c r="R221" s="227">
        <f>Q221*H221</f>
        <v>0</v>
      </c>
      <c r="S221" s="227">
        <v>0</v>
      </c>
      <c r="T221" s="228">
        <f>S221*H221</f>
        <v>0</v>
      </c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R221" s="229" t="s">
        <v>226</v>
      </c>
      <c r="AT221" s="229" t="s">
        <v>136</v>
      </c>
      <c r="AU221" s="229" t="s">
        <v>88</v>
      </c>
      <c r="AY221" s="17" t="s">
        <v>133</v>
      </c>
      <c r="BE221" s="230">
        <f>IF(N221="základní",J221,0)</f>
        <v>0</v>
      </c>
      <c r="BF221" s="230">
        <f>IF(N221="snížená",J221,0)</f>
        <v>0</v>
      </c>
      <c r="BG221" s="230">
        <f>IF(N221="zákl. přenesená",J221,0)</f>
        <v>0</v>
      </c>
      <c r="BH221" s="230">
        <f>IF(N221="sníž. přenesená",J221,0)</f>
        <v>0</v>
      </c>
      <c r="BI221" s="230">
        <f>IF(N221="nulová",J221,0)</f>
        <v>0</v>
      </c>
      <c r="BJ221" s="17" t="s">
        <v>21</v>
      </c>
      <c r="BK221" s="230">
        <f>ROUND(I221*H221,2)</f>
        <v>0</v>
      </c>
      <c r="BL221" s="17" t="s">
        <v>226</v>
      </c>
      <c r="BM221" s="229" t="s">
        <v>287</v>
      </c>
    </row>
    <row r="222" s="2" customFormat="1">
      <c r="A222" s="38"/>
      <c r="B222" s="39"/>
      <c r="C222" s="40"/>
      <c r="D222" s="231" t="s">
        <v>143</v>
      </c>
      <c r="E222" s="40"/>
      <c r="F222" s="232" t="s">
        <v>288</v>
      </c>
      <c r="G222" s="40"/>
      <c r="H222" s="40"/>
      <c r="I222" s="233"/>
      <c r="J222" s="40"/>
      <c r="K222" s="40"/>
      <c r="L222" s="44"/>
      <c r="M222" s="234"/>
      <c r="N222" s="235"/>
      <c r="O222" s="91"/>
      <c r="P222" s="91"/>
      <c r="Q222" s="91"/>
      <c r="R222" s="91"/>
      <c r="S222" s="91"/>
      <c r="T222" s="92"/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T222" s="17" t="s">
        <v>143</v>
      </c>
      <c r="AU222" s="17" t="s">
        <v>88</v>
      </c>
    </row>
    <row r="223" s="2" customFormat="1" ht="24.15" customHeight="1">
      <c r="A223" s="38"/>
      <c r="B223" s="39"/>
      <c r="C223" s="218" t="s">
        <v>289</v>
      </c>
      <c r="D223" s="218" t="s">
        <v>136</v>
      </c>
      <c r="E223" s="219" t="s">
        <v>290</v>
      </c>
      <c r="F223" s="220" t="s">
        <v>291</v>
      </c>
      <c r="G223" s="221" t="s">
        <v>223</v>
      </c>
      <c r="H223" s="222">
        <v>1.6839999999999999</v>
      </c>
      <c r="I223" s="223"/>
      <c r="J223" s="224">
        <f>ROUND(I223*H223,2)</f>
        <v>0</v>
      </c>
      <c r="K223" s="220" t="s">
        <v>140</v>
      </c>
      <c r="L223" s="44"/>
      <c r="M223" s="225" t="s">
        <v>1</v>
      </c>
      <c r="N223" s="226" t="s">
        <v>44</v>
      </c>
      <c r="O223" s="91"/>
      <c r="P223" s="227">
        <f>O223*H223</f>
        <v>0</v>
      </c>
      <c r="Q223" s="227">
        <v>0</v>
      </c>
      <c r="R223" s="227">
        <f>Q223*H223</f>
        <v>0</v>
      </c>
      <c r="S223" s="227">
        <v>0</v>
      </c>
      <c r="T223" s="228">
        <f>S223*H223</f>
        <v>0</v>
      </c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R223" s="229" t="s">
        <v>226</v>
      </c>
      <c r="AT223" s="229" t="s">
        <v>136</v>
      </c>
      <c r="AU223" s="229" t="s">
        <v>88</v>
      </c>
      <c r="AY223" s="17" t="s">
        <v>133</v>
      </c>
      <c r="BE223" s="230">
        <f>IF(N223="základní",J223,0)</f>
        <v>0</v>
      </c>
      <c r="BF223" s="230">
        <f>IF(N223="snížená",J223,0)</f>
        <v>0</v>
      </c>
      <c r="BG223" s="230">
        <f>IF(N223="zákl. přenesená",J223,0)</f>
        <v>0</v>
      </c>
      <c r="BH223" s="230">
        <f>IF(N223="sníž. přenesená",J223,0)</f>
        <v>0</v>
      </c>
      <c r="BI223" s="230">
        <f>IF(N223="nulová",J223,0)</f>
        <v>0</v>
      </c>
      <c r="BJ223" s="17" t="s">
        <v>21</v>
      </c>
      <c r="BK223" s="230">
        <f>ROUND(I223*H223,2)</f>
        <v>0</v>
      </c>
      <c r="BL223" s="17" t="s">
        <v>226</v>
      </c>
      <c r="BM223" s="229" t="s">
        <v>292</v>
      </c>
    </row>
    <row r="224" s="2" customFormat="1">
      <c r="A224" s="38"/>
      <c r="B224" s="39"/>
      <c r="C224" s="40"/>
      <c r="D224" s="231" t="s">
        <v>143</v>
      </c>
      <c r="E224" s="40"/>
      <c r="F224" s="232" t="s">
        <v>293</v>
      </c>
      <c r="G224" s="40"/>
      <c r="H224" s="40"/>
      <c r="I224" s="233"/>
      <c r="J224" s="40"/>
      <c r="K224" s="40"/>
      <c r="L224" s="44"/>
      <c r="M224" s="234"/>
      <c r="N224" s="235"/>
      <c r="O224" s="91"/>
      <c r="P224" s="91"/>
      <c r="Q224" s="91"/>
      <c r="R224" s="91"/>
      <c r="S224" s="91"/>
      <c r="T224" s="92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T224" s="17" t="s">
        <v>143</v>
      </c>
      <c r="AU224" s="17" t="s">
        <v>88</v>
      </c>
    </row>
    <row r="225" s="12" customFormat="1" ht="22.8" customHeight="1">
      <c r="A225" s="12"/>
      <c r="B225" s="202"/>
      <c r="C225" s="203"/>
      <c r="D225" s="204" t="s">
        <v>78</v>
      </c>
      <c r="E225" s="216" t="s">
        <v>294</v>
      </c>
      <c r="F225" s="216" t="s">
        <v>295</v>
      </c>
      <c r="G225" s="203"/>
      <c r="H225" s="203"/>
      <c r="I225" s="206"/>
      <c r="J225" s="217">
        <f>BK225</f>
        <v>0</v>
      </c>
      <c r="K225" s="203"/>
      <c r="L225" s="208"/>
      <c r="M225" s="209"/>
      <c r="N225" s="210"/>
      <c r="O225" s="210"/>
      <c r="P225" s="211">
        <f>SUM(P226:P241)</f>
        <v>0</v>
      </c>
      <c r="Q225" s="210"/>
      <c r="R225" s="211">
        <f>SUM(R226:R241)</f>
        <v>0.022850000000000002</v>
      </c>
      <c r="S225" s="210"/>
      <c r="T225" s="212">
        <f>SUM(T226:T241)</f>
        <v>0</v>
      </c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R225" s="213" t="s">
        <v>88</v>
      </c>
      <c r="AT225" s="214" t="s">
        <v>78</v>
      </c>
      <c r="AU225" s="214" t="s">
        <v>21</v>
      </c>
      <c r="AY225" s="213" t="s">
        <v>133</v>
      </c>
      <c r="BK225" s="215">
        <f>SUM(BK226:BK241)</f>
        <v>0</v>
      </c>
    </row>
    <row r="226" s="2" customFormat="1" ht="24.15" customHeight="1">
      <c r="A226" s="38"/>
      <c r="B226" s="39"/>
      <c r="C226" s="218" t="s">
        <v>296</v>
      </c>
      <c r="D226" s="218" t="s">
        <v>136</v>
      </c>
      <c r="E226" s="219" t="s">
        <v>297</v>
      </c>
      <c r="F226" s="220" t="s">
        <v>298</v>
      </c>
      <c r="G226" s="221" t="s">
        <v>275</v>
      </c>
      <c r="H226" s="222">
        <v>1</v>
      </c>
      <c r="I226" s="223"/>
      <c r="J226" s="224">
        <f>ROUND(I226*H226,2)</f>
        <v>0</v>
      </c>
      <c r="K226" s="220" t="s">
        <v>140</v>
      </c>
      <c r="L226" s="44"/>
      <c r="M226" s="225" t="s">
        <v>1</v>
      </c>
      <c r="N226" s="226" t="s">
        <v>44</v>
      </c>
      <c r="O226" s="91"/>
      <c r="P226" s="227">
        <f>O226*H226</f>
        <v>0</v>
      </c>
      <c r="Q226" s="227">
        <v>0</v>
      </c>
      <c r="R226" s="227">
        <f>Q226*H226</f>
        <v>0</v>
      </c>
      <c r="S226" s="227">
        <v>0</v>
      </c>
      <c r="T226" s="228">
        <f>S226*H226</f>
        <v>0</v>
      </c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R226" s="229" t="s">
        <v>226</v>
      </c>
      <c r="AT226" s="229" t="s">
        <v>136</v>
      </c>
      <c r="AU226" s="229" t="s">
        <v>88</v>
      </c>
      <c r="AY226" s="17" t="s">
        <v>133</v>
      </c>
      <c r="BE226" s="230">
        <f>IF(N226="základní",J226,0)</f>
        <v>0</v>
      </c>
      <c r="BF226" s="230">
        <f>IF(N226="snížená",J226,0)</f>
        <v>0</v>
      </c>
      <c r="BG226" s="230">
        <f>IF(N226="zákl. přenesená",J226,0)</f>
        <v>0</v>
      </c>
      <c r="BH226" s="230">
        <f>IF(N226="sníž. přenesená",J226,0)</f>
        <v>0</v>
      </c>
      <c r="BI226" s="230">
        <f>IF(N226="nulová",J226,0)</f>
        <v>0</v>
      </c>
      <c r="BJ226" s="17" t="s">
        <v>21</v>
      </c>
      <c r="BK226" s="230">
        <f>ROUND(I226*H226,2)</f>
        <v>0</v>
      </c>
      <c r="BL226" s="17" t="s">
        <v>226</v>
      </c>
      <c r="BM226" s="229" t="s">
        <v>299</v>
      </c>
    </row>
    <row r="227" s="2" customFormat="1">
      <c r="A227" s="38"/>
      <c r="B227" s="39"/>
      <c r="C227" s="40"/>
      <c r="D227" s="231" t="s">
        <v>143</v>
      </c>
      <c r="E227" s="40"/>
      <c r="F227" s="232" t="s">
        <v>300</v>
      </c>
      <c r="G227" s="40"/>
      <c r="H227" s="40"/>
      <c r="I227" s="233"/>
      <c r="J227" s="40"/>
      <c r="K227" s="40"/>
      <c r="L227" s="44"/>
      <c r="M227" s="234"/>
      <c r="N227" s="235"/>
      <c r="O227" s="91"/>
      <c r="P227" s="91"/>
      <c r="Q227" s="91"/>
      <c r="R227" s="91"/>
      <c r="S227" s="91"/>
      <c r="T227" s="92"/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T227" s="17" t="s">
        <v>143</v>
      </c>
      <c r="AU227" s="17" t="s">
        <v>88</v>
      </c>
    </row>
    <row r="228" s="2" customFormat="1" ht="24.15" customHeight="1">
      <c r="A228" s="38"/>
      <c r="B228" s="39"/>
      <c r="C228" s="269" t="s">
        <v>301</v>
      </c>
      <c r="D228" s="269" t="s">
        <v>279</v>
      </c>
      <c r="E228" s="270" t="s">
        <v>302</v>
      </c>
      <c r="F228" s="271" t="s">
        <v>303</v>
      </c>
      <c r="G228" s="272" t="s">
        <v>275</v>
      </c>
      <c r="H228" s="273">
        <v>1</v>
      </c>
      <c r="I228" s="274"/>
      <c r="J228" s="275">
        <f>ROUND(I228*H228,2)</f>
        <v>0</v>
      </c>
      <c r="K228" s="271" t="s">
        <v>140</v>
      </c>
      <c r="L228" s="276"/>
      <c r="M228" s="277" t="s">
        <v>1</v>
      </c>
      <c r="N228" s="278" t="s">
        <v>44</v>
      </c>
      <c r="O228" s="91"/>
      <c r="P228" s="227">
        <f>O228*H228</f>
        <v>0</v>
      </c>
      <c r="Q228" s="227">
        <v>0.020500000000000001</v>
      </c>
      <c r="R228" s="227">
        <f>Q228*H228</f>
        <v>0.020500000000000001</v>
      </c>
      <c r="S228" s="227">
        <v>0</v>
      </c>
      <c r="T228" s="228">
        <f>S228*H228</f>
        <v>0</v>
      </c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R228" s="229" t="s">
        <v>282</v>
      </c>
      <c r="AT228" s="229" t="s">
        <v>279</v>
      </c>
      <c r="AU228" s="229" t="s">
        <v>88</v>
      </c>
      <c r="AY228" s="17" t="s">
        <v>133</v>
      </c>
      <c r="BE228" s="230">
        <f>IF(N228="základní",J228,0)</f>
        <v>0</v>
      </c>
      <c r="BF228" s="230">
        <f>IF(N228="snížená",J228,0)</f>
        <v>0</v>
      </c>
      <c r="BG228" s="230">
        <f>IF(N228="zákl. přenesená",J228,0)</f>
        <v>0</v>
      </c>
      <c r="BH228" s="230">
        <f>IF(N228="sníž. přenesená",J228,0)</f>
        <v>0</v>
      </c>
      <c r="BI228" s="230">
        <f>IF(N228="nulová",J228,0)</f>
        <v>0</v>
      </c>
      <c r="BJ228" s="17" t="s">
        <v>21</v>
      </c>
      <c r="BK228" s="230">
        <f>ROUND(I228*H228,2)</f>
        <v>0</v>
      </c>
      <c r="BL228" s="17" t="s">
        <v>226</v>
      </c>
      <c r="BM228" s="229" t="s">
        <v>304</v>
      </c>
    </row>
    <row r="229" s="2" customFormat="1">
      <c r="A229" s="38"/>
      <c r="B229" s="39"/>
      <c r="C229" s="40"/>
      <c r="D229" s="231" t="s">
        <v>143</v>
      </c>
      <c r="E229" s="40"/>
      <c r="F229" s="232" t="s">
        <v>303</v>
      </c>
      <c r="G229" s="40"/>
      <c r="H229" s="40"/>
      <c r="I229" s="233"/>
      <c r="J229" s="40"/>
      <c r="K229" s="40"/>
      <c r="L229" s="44"/>
      <c r="M229" s="234"/>
      <c r="N229" s="235"/>
      <c r="O229" s="91"/>
      <c r="P229" s="91"/>
      <c r="Q229" s="91"/>
      <c r="R229" s="91"/>
      <c r="S229" s="91"/>
      <c r="T229" s="92"/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T229" s="17" t="s">
        <v>143</v>
      </c>
      <c r="AU229" s="17" t="s">
        <v>88</v>
      </c>
    </row>
    <row r="230" s="2" customFormat="1" ht="16.5" customHeight="1">
      <c r="A230" s="38"/>
      <c r="B230" s="39"/>
      <c r="C230" s="218" t="s">
        <v>305</v>
      </c>
      <c r="D230" s="218" t="s">
        <v>136</v>
      </c>
      <c r="E230" s="219" t="s">
        <v>306</v>
      </c>
      <c r="F230" s="220" t="s">
        <v>307</v>
      </c>
      <c r="G230" s="221" t="s">
        <v>275</v>
      </c>
      <c r="H230" s="222">
        <v>1</v>
      </c>
      <c r="I230" s="223"/>
      <c r="J230" s="224">
        <f>ROUND(I230*H230,2)</f>
        <v>0</v>
      </c>
      <c r="K230" s="220" t="s">
        <v>140</v>
      </c>
      <c r="L230" s="44"/>
      <c r="M230" s="225" t="s">
        <v>1</v>
      </c>
      <c r="N230" s="226" t="s">
        <v>44</v>
      </c>
      <c r="O230" s="91"/>
      <c r="P230" s="227">
        <f>O230*H230</f>
        <v>0</v>
      </c>
      <c r="Q230" s="227">
        <v>0</v>
      </c>
      <c r="R230" s="227">
        <f>Q230*H230</f>
        <v>0</v>
      </c>
      <c r="S230" s="227">
        <v>0</v>
      </c>
      <c r="T230" s="228">
        <f>S230*H230</f>
        <v>0</v>
      </c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R230" s="229" t="s">
        <v>226</v>
      </c>
      <c r="AT230" s="229" t="s">
        <v>136</v>
      </c>
      <c r="AU230" s="229" t="s">
        <v>88</v>
      </c>
      <c r="AY230" s="17" t="s">
        <v>133</v>
      </c>
      <c r="BE230" s="230">
        <f>IF(N230="základní",J230,0)</f>
        <v>0</v>
      </c>
      <c r="BF230" s="230">
        <f>IF(N230="snížená",J230,0)</f>
        <v>0</v>
      </c>
      <c r="BG230" s="230">
        <f>IF(N230="zákl. přenesená",J230,0)</f>
        <v>0</v>
      </c>
      <c r="BH230" s="230">
        <f>IF(N230="sníž. přenesená",J230,0)</f>
        <v>0</v>
      </c>
      <c r="BI230" s="230">
        <f>IF(N230="nulová",J230,0)</f>
        <v>0</v>
      </c>
      <c r="BJ230" s="17" t="s">
        <v>21</v>
      </c>
      <c r="BK230" s="230">
        <f>ROUND(I230*H230,2)</f>
        <v>0</v>
      </c>
      <c r="BL230" s="17" t="s">
        <v>226</v>
      </c>
      <c r="BM230" s="229" t="s">
        <v>308</v>
      </c>
    </row>
    <row r="231" s="2" customFormat="1">
      <c r="A231" s="38"/>
      <c r="B231" s="39"/>
      <c r="C231" s="40"/>
      <c r="D231" s="231" t="s">
        <v>143</v>
      </c>
      <c r="E231" s="40"/>
      <c r="F231" s="232" t="s">
        <v>309</v>
      </c>
      <c r="G231" s="40"/>
      <c r="H231" s="40"/>
      <c r="I231" s="233"/>
      <c r="J231" s="40"/>
      <c r="K231" s="40"/>
      <c r="L231" s="44"/>
      <c r="M231" s="234"/>
      <c r="N231" s="235"/>
      <c r="O231" s="91"/>
      <c r="P231" s="91"/>
      <c r="Q231" s="91"/>
      <c r="R231" s="91"/>
      <c r="S231" s="91"/>
      <c r="T231" s="92"/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T231" s="17" t="s">
        <v>143</v>
      </c>
      <c r="AU231" s="17" t="s">
        <v>88</v>
      </c>
    </row>
    <row r="232" s="2" customFormat="1" ht="16.5" customHeight="1">
      <c r="A232" s="38"/>
      <c r="B232" s="39"/>
      <c r="C232" s="269" t="s">
        <v>310</v>
      </c>
      <c r="D232" s="269" t="s">
        <v>279</v>
      </c>
      <c r="E232" s="270" t="s">
        <v>311</v>
      </c>
      <c r="F232" s="271" t="s">
        <v>312</v>
      </c>
      <c r="G232" s="272" t="s">
        <v>275</v>
      </c>
      <c r="H232" s="273">
        <v>1</v>
      </c>
      <c r="I232" s="274"/>
      <c r="J232" s="275">
        <f>ROUND(I232*H232,2)</f>
        <v>0</v>
      </c>
      <c r="K232" s="271" t="s">
        <v>140</v>
      </c>
      <c r="L232" s="276"/>
      <c r="M232" s="277" t="s">
        <v>1</v>
      </c>
      <c r="N232" s="278" t="s">
        <v>44</v>
      </c>
      <c r="O232" s="91"/>
      <c r="P232" s="227">
        <f>O232*H232</f>
        <v>0</v>
      </c>
      <c r="Q232" s="227">
        <v>0.00014999999999999999</v>
      </c>
      <c r="R232" s="227">
        <f>Q232*H232</f>
        <v>0.00014999999999999999</v>
      </c>
      <c r="S232" s="227">
        <v>0</v>
      </c>
      <c r="T232" s="228">
        <f>S232*H232</f>
        <v>0</v>
      </c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R232" s="229" t="s">
        <v>313</v>
      </c>
      <c r="AT232" s="229" t="s">
        <v>279</v>
      </c>
      <c r="AU232" s="229" t="s">
        <v>88</v>
      </c>
      <c r="AY232" s="17" t="s">
        <v>133</v>
      </c>
      <c r="BE232" s="230">
        <f>IF(N232="základní",J232,0)</f>
        <v>0</v>
      </c>
      <c r="BF232" s="230">
        <f>IF(N232="snížená",J232,0)</f>
        <v>0</v>
      </c>
      <c r="BG232" s="230">
        <f>IF(N232="zákl. přenesená",J232,0)</f>
        <v>0</v>
      </c>
      <c r="BH232" s="230">
        <f>IF(N232="sníž. přenesená",J232,0)</f>
        <v>0</v>
      </c>
      <c r="BI232" s="230">
        <f>IF(N232="nulová",J232,0)</f>
        <v>0</v>
      </c>
      <c r="BJ232" s="17" t="s">
        <v>21</v>
      </c>
      <c r="BK232" s="230">
        <f>ROUND(I232*H232,2)</f>
        <v>0</v>
      </c>
      <c r="BL232" s="17" t="s">
        <v>313</v>
      </c>
      <c r="BM232" s="229" t="s">
        <v>314</v>
      </c>
    </row>
    <row r="233" s="2" customFormat="1">
      <c r="A233" s="38"/>
      <c r="B233" s="39"/>
      <c r="C233" s="40"/>
      <c r="D233" s="231" t="s">
        <v>143</v>
      </c>
      <c r="E233" s="40"/>
      <c r="F233" s="232" t="s">
        <v>315</v>
      </c>
      <c r="G233" s="40"/>
      <c r="H233" s="40"/>
      <c r="I233" s="233"/>
      <c r="J233" s="40"/>
      <c r="K233" s="40"/>
      <c r="L233" s="44"/>
      <c r="M233" s="234"/>
      <c r="N233" s="235"/>
      <c r="O233" s="91"/>
      <c r="P233" s="91"/>
      <c r="Q233" s="91"/>
      <c r="R233" s="91"/>
      <c r="S233" s="91"/>
      <c r="T233" s="92"/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T233" s="17" t="s">
        <v>143</v>
      </c>
      <c r="AU233" s="17" t="s">
        <v>88</v>
      </c>
    </row>
    <row r="234" s="2" customFormat="1" ht="21.75" customHeight="1">
      <c r="A234" s="38"/>
      <c r="B234" s="39"/>
      <c r="C234" s="218" t="s">
        <v>316</v>
      </c>
      <c r="D234" s="218" t="s">
        <v>136</v>
      </c>
      <c r="E234" s="219" t="s">
        <v>317</v>
      </c>
      <c r="F234" s="220" t="s">
        <v>318</v>
      </c>
      <c r="G234" s="221" t="s">
        <v>275</v>
      </c>
      <c r="H234" s="222">
        <v>1</v>
      </c>
      <c r="I234" s="223"/>
      <c r="J234" s="224">
        <f>ROUND(I234*H234,2)</f>
        <v>0</v>
      </c>
      <c r="K234" s="220" t="s">
        <v>140</v>
      </c>
      <c r="L234" s="44"/>
      <c r="M234" s="225" t="s">
        <v>1</v>
      </c>
      <c r="N234" s="226" t="s">
        <v>44</v>
      </c>
      <c r="O234" s="91"/>
      <c r="P234" s="227">
        <f>O234*H234</f>
        <v>0</v>
      </c>
      <c r="Q234" s="227">
        <v>0</v>
      </c>
      <c r="R234" s="227">
        <f>Q234*H234</f>
        <v>0</v>
      </c>
      <c r="S234" s="227">
        <v>0</v>
      </c>
      <c r="T234" s="228">
        <f>S234*H234</f>
        <v>0</v>
      </c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R234" s="229" t="s">
        <v>226</v>
      </c>
      <c r="AT234" s="229" t="s">
        <v>136</v>
      </c>
      <c r="AU234" s="229" t="s">
        <v>88</v>
      </c>
      <c r="AY234" s="17" t="s">
        <v>133</v>
      </c>
      <c r="BE234" s="230">
        <f>IF(N234="základní",J234,0)</f>
        <v>0</v>
      </c>
      <c r="BF234" s="230">
        <f>IF(N234="snížená",J234,0)</f>
        <v>0</v>
      </c>
      <c r="BG234" s="230">
        <f>IF(N234="zákl. přenesená",J234,0)</f>
        <v>0</v>
      </c>
      <c r="BH234" s="230">
        <f>IF(N234="sníž. přenesená",J234,0)</f>
        <v>0</v>
      </c>
      <c r="BI234" s="230">
        <f>IF(N234="nulová",J234,0)</f>
        <v>0</v>
      </c>
      <c r="BJ234" s="17" t="s">
        <v>21</v>
      </c>
      <c r="BK234" s="230">
        <f>ROUND(I234*H234,2)</f>
        <v>0</v>
      </c>
      <c r="BL234" s="17" t="s">
        <v>226</v>
      </c>
      <c r="BM234" s="229" t="s">
        <v>319</v>
      </c>
    </row>
    <row r="235" s="2" customFormat="1">
      <c r="A235" s="38"/>
      <c r="B235" s="39"/>
      <c r="C235" s="40"/>
      <c r="D235" s="231" t="s">
        <v>143</v>
      </c>
      <c r="E235" s="40"/>
      <c r="F235" s="232" t="s">
        <v>320</v>
      </c>
      <c r="G235" s="40"/>
      <c r="H235" s="40"/>
      <c r="I235" s="233"/>
      <c r="J235" s="40"/>
      <c r="K235" s="40"/>
      <c r="L235" s="44"/>
      <c r="M235" s="234"/>
      <c r="N235" s="235"/>
      <c r="O235" s="91"/>
      <c r="P235" s="91"/>
      <c r="Q235" s="91"/>
      <c r="R235" s="91"/>
      <c r="S235" s="91"/>
      <c r="T235" s="92"/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T235" s="17" t="s">
        <v>143</v>
      </c>
      <c r="AU235" s="17" t="s">
        <v>88</v>
      </c>
    </row>
    <row r="236" s="2" customFormat="1" ht="16.5" customHeight="1">
      <c r="A236" s="38"/>
      <c r="B236" s="39"/>
      <c r="C236" s="269" t="s">
        <v>282</v>
      </c>
      <c r="D236" s="269" t="s">
        <v>279</v>
      </c>
      <c r="E236" s="270" t="s">
        <v>321</v>
      </c>
      <c r="F236" s="271" t="s">
        <v>322</v>
      </c>
      <c r="G236" s="272" t="s">
        <v>275</v>
      </c>
      <c r="H236" s="273">
        <v>1</v>
      </c>
      <c r="I236" s="274"/>
      <c r="J236" s="275">
        <f>ROUND(I236*H236,2)</f>
        <v>0</v>
      </c>
      <c r="K236" s="271" t="s">
        <v>140</v>
      </c>
      <c r="L236" s="276"/>
      <c r="M236" s="277" t="s">
        <v>1</v>
      </c>
      <c r="N236" s="278" t="s">
        <v>44</v>
      </c>
      <c r="O236" s="91"/>
      <c r="P236" s="227">
        <f>O236*H236</f>
        <v>0</v>
      </c>
      <c r="Q236" s="227">
        <v>0.0022000000000000001</v>
      </c>
      <c r="R236" s="227">
        <f>Q236*H236</f>
        <v>0.0022000000000000001</v>
      </c>
      <c r="S236" s="227">
        <v>0</v>
      </c>
      <c r="T236" s="228">
        <f>S236*H236</f>
        <v>0</v>
      </c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R236" s="229" t="s">
        <v>282</v>
      </c>
      <c r="AT236" s="229" t="s">
        <v>279</v>
      </c>
      <c r="AU236" s="229" t="s">
        <v>88</v>
      </c>
      <c r="AY236" s="17" t="s">
        <v>133</v>
      </c>
      <c r="BE236" s="230">
        <f>IF(N236="základní",J236,0)</f>
        <v>0</v>
      </c>
      <c r="BF236" s="230">
        <f>IF(N236="snížená",J236,0)</f>
        <v>0</v>
      </c>
      <c r="BG236" s="230">
        <f>IF(N236="zákl. přenesená",J236,0)</f>
        <v>0</v>
      </c>
      <c r="BH236" s="230">
        <f>IF(N236="sníž. přenesená",J236,0)</f>
        <v>0</v>
      </c>
      <c r="BI236" s="230">
        <f>IF(N236="nulová",J236,0)</f>
        <v>0</v>
      </c>
      <c r="BJ236" s="17" t="s">
        <v>21</v>
      </c>
      <c r="BK236" s="230">
        <f>ROUND(I236*H236,2)</f>
        <v>0</v>
      </c>
      <c r="BL236" s="17" t="s">
        <v>226</v>
      </c>
      <c r="BM236" s="229" t="s">
        <v>323</v>
      </c>
    </row>
    <row r="237" s="2" customFormat="1">
      <c r="A237" s="38"/>
      <c r="B237" s="39"/>
      <c r="C237" s="40"/>
      <c r="D237" s="231" t="s">
        <v>143</v>
      </c>
      <c r="E237" s="40"/>
      <c r="F237" s="232" t="s">
        <v>322</v>
      </c>
      <c r="G237" s="40"/>
      <c r="H237" s="40"/>
      <c r="I237" s="233"/>
      <c r="J237" s="40"/>
      <c r="K237" s="40"/>
      <c r="L237" s="44"/>
      <c r="M237" s="234"/>
      <c r="N237" s="235"/>
      <c r="O237" s="91"/>
      <c r="P237" s="91"/>
      <c r="Q237" s="91"/>
      <c r="R237" s="91"/>
      <c r="S237" s="91"/>
      <c r="T237" s="92"/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T237" s="17" t="s">
        <v>143</v>
      </c>
      <c r="AU237" s="17" t="s">
        <v>88</v>
      </c>
    </row>
    <row r="238" s="2" customFormat="1" ht="24.15" customHeight="1">
      <c r="A238" s="38"/>
      <c r="B238" s="39"/>
      <c r="C238" s="218" t="s">
        <v>324</v>
      </c>
      <c r="D238" s="218" t="s">
        <v>136</v>
      </c>
      <c r="E238" s="219" t="s">
        <v>325</v>
      </c>
      <c r="F238" s="220" t="s">
        <v>326</v>
      </c>
      <c r="G238" s="221" t="s">
        <v>223</v>
      </c>
      <c r="H238" s="222">
        <v>0.023</v>
      </c>
      <c r="I238" s="223"/>
      <c r="J238" s="224">
        <f>ROUND(I238*H238,2)</f>
        <v>0</v>
      </c>
      <c r="K238" s="220" t="s">
        <v>140</v>
      </c>
      <c r="L238" s="44"/>
      <c r="M238" s="225" t="s">
        <v>1</v>
      </c>
      <c r="N238" s="226" t="s">
        <v>44</v>
      </c>
      <c r="O238" s="91"/>
      <c r="P238" s="227">
        <f>O238*H238</f>
        <v>0</v>
      </c>
      <c r="Q238" s="227">
        <v>0</v>
      </c>
      <c r="R238" s="227">
        <f>Q238*H238</f>
        <v>0</v>
      </c>
      <c r="S238" s="227">
        <v>0</v>
      </c>
      <c r="T238" s="228">
        <f>S238*H238</f>
        <v>0</v>
      </c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R238" s="229" t="s">
        <v>226</v>
      </c>
      <c r="AT238" s="229" t="s">
        <v>136</v>
      </c>
      <c r="AU238" s="229" t="s">
        <v>88</v>
      </c>
      <c r="AY238" s="17" t="s">
        <v>133</v>
      </c>
      <c r="BE238" s="230">
        <f>IF(N238="základní",J238,0)</f>
        <v>0</v>
      </c>
      <c r="BF238" s="230">
        <f>IF(N238="snížená",J238,0)</f>
        <v>0</v>
      </c>
      <c r="BG238" s="230">
        <f>IF(N238="zákl. přenesená",J238,0)</f>
        <v>0</v>
      </c>
      <c r="BH238" s="230">
        <f>IF(N238="sníž. přenesená",J238,0)</f>
        <v>0</v>
      </c>
      <c r="BI238" s="230">
        <f>IF(N238="nulová",J238,0)</f>
        <v>0</v>
      </c>
      <c r="BJ238" s="17" t="s">
        <v>21</v>
      </c>
      <c r="BK238" s="230">
        <f>ROUND(I238*H238,2)</f>
        <v>0</v>
      </c>
      <c r="BL238" s="17" t="s">
        <v>226</v>
      </c>
      <c r="BM238" s="229" t="s">
        <v>327</v>
      </c>
    </row>
    <row r="239" s="2" customFormat="1">
      <c r="A239" s="38"/>
      <c r="B239" s="39"/>
      <c r="C239" s="40"/>
      <c r="D239" s="231" t="s">
        <v>143</v>
      </c>
      <c r="E239" s="40"/>
      <c r="F239" s="232" t="s">
        <v>328</v>
      </c>
      <c r="G239" s="40"/>
      <c r="H239" s="40"/>
      <c r="I239" s="233"/>
      <c r="J239" s="40"/>
      <c r="K239" s="40"/>
      <c r="L239" s="44"/>
      <c r="M239" s="234"/>
      <c r="N239" s="235"/>
      <c r="O239" s="91"/>
      <c r="P239" s="91"/>
      <c r="Q239" s="91"/>
      <c r="R239" s="91"/>
      <c r="S239" s="91"/>
      <c r="T239" s="92"/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T239" s="17" t="s">
        <v>143</v>
      </c>
      <c r="AU239" s="17" t="s">
        <v>88</v>
      </c>
    </row>
    <row r="240" s="2" customFormat="1" ht="24.15" customHeight="1">
      <c r="A240" s="38"/>
      <c r="B240" s="39"/>
      <c r="C240" s="218" t="s">
        <v>329</v>
      </c>
      <c r="D240" s="218" t="s">
        <v>136</v>
      </c>
      <c r="E240" s="219" t="s">
        <v>330</v>
      </c>
      <c r="F240" s="220" t="s">
        <v>331</v>
      </c>
      <c r="G240" s="221" t="s">
        <v>223</v>
      </c>
      <c r="H240" s="222">
        <v>0.023</v>
      </c>
      <c r="I240" s="223"/>
      <c r="J240" s="224">
        <f>ROUND(I240*H240,2)</f>
        <v>0</v>
      </c>
      <c r="K240" s="220" t="s">
        <v>140</v>
      </c>
      <c r="L240" s="44"/>
      <c r="M240" s="225" t="s">
        <v>1</v>
      </c>
      <c r="N240" s="226" t="s">
        <v>44</v>
      </c>
      <c r="O240" s="91"/>
      <c r="P240" s="227">
        <f>O240*H240</f>
        <v>0</v>
      </c>
      <c r="Q240" s="227">
        <v>0</v>
      </c>
      <c r="R240" s="227">
        <f>Q240*H240</f>
        <v>0</v>
      </c>
      <c r="S240" s="227">
        <v>0</v>
      </c>
      <c r="T240" s="228">
        <f>S240*H240</f>
        <v>0</v>
      </c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R240" s="229" t="s">
        <v>226</v>
      </c>
      <c r="AT240" s="229" t="s">
        <v>136</v>
      </c>
      <c r="AU240" s="229" t="s">
        <v>88</v>
      </c>
      <c r="AY240" s="17" t="s">
        <v>133</v>
      </c>
      <c r="BE240" s="230">
        <f>IF(N240="základní",J240,0)</f>
        <v>0</v>
      </c>
      <c r="BF240" s="230">
        <f>IF(N240="snížená",J240,0)</f>
        <v>0</v>
      </c>
      <c r="BG240" s="230">
        <f>IF(N240="zákl. přenesená",J240,0)</f>
        <v>0</v>
      </c>
      <c r="BH240" s="230">
        <f>IF(N240="sníž. přenesená",J240,0)</f>
        <v>0</v>
      </c>
      <c r="BI240" s="230">
        <f>IF(N240="nulová",J240,0)</f>
        <v>0</v>
      </c>
      <c r="BJ240" s="17" t="s">
        <v>21</v>
      </c>
      <c r="BK240" s="230">
        <f>ROUND(I240*H240,2)</f>
        <v>0</v>
      </c>
      <c r="BL240" s="17" t="s">
        <v>226</v>
      </c>
      <c r="BM240" s="229" t="s">
        <v>332</v>
      </c>
    </row>
    <row r="241" s="2" customFormat="1">
      <c r="A241" s="38"/>
      <c r="B241" s="39"/>
      <c r="C241" s="40"/>
      <c r="D241" s="231" t="s">
        <v>143</v>
      </c>
      <c r="E241" s="40"/>
      <c r="F241" s="232" t="s">
        <v>333</v>
      </c>
      <c r="G241" s="40"/>
      <c r="H241" s="40"/>
      <c r="I241" s="233"/>
      <c r="J241" s="40"/>
      <c r="K241" s="40"/>
      <c r="L241" s="44"/>
      <c r="M241" s="234"/>
      <c r="N241" s="235"/>
      <c r="O241" s="91"/>
      <c r="P241" s="91"/>
      <c r="Q241" s="91"/>
      <c r="R241" s="91"/>
      <c r="S241" s="91"/>
      <c r="T241" s="92"/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T241" s="17" t="s">
        <v>143</v>
      </c>
      <c r="AU241" s="17" t="s">
        <v>88</v>
      </c>
    </row>
    <row r="242" s="12" customFormat="1" ht="22.8" customHeight="1">
      <c r="A242" s="12"/>
      <c r="B242" s="202"/>
      <c r="C242" s="203"/>
      <c r="D242" s="204" t="s">
        <v>78</v>
      </c>
      <c r="E242" s="216" t="s">
        <v>334</v>
      </c>
      <c r="F242" s="216" t="s">
        <v>335</v>
      </c>
      <c r="G242" s="203"/>
      <c r="H242" s="203"/>
      <c r="I242" s="206"/>
      <c r="J242" s="217">
        <f>BK242</f>
        <v>0</v>
      </c>
      <c r="K242" s="203"/>
      <c r="L242" s="208"/>
      <c r="M242" s="209"/>
      <c r="N242" s="210"/>
      <c r="O242" s="210"/>
      <c r="P242" s="211">
        <f>SUM(P243:P285)</f>
        <v>0</v>
      </c>
      <c r="Q242" s="210"/>
      <c r="R242" s="211">
        <f>SUM(R243:R285)</f>
        <v>0.54777657150000003</v>
      </c>
      <c r="S242" s="210"/>
      <c r="T242" s="212">
        <f>SUM(T243:T285)</f>
        <v>0</v>
      </c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R242" s="213" t="s">
        <v>88</v>
      </c>
      <c r="AT242" s="214" t="s">
        <v>78</v>
      </c>
      <c r="AU242" s="214" t="s">
        <v>21</v>
      </c>
      <c r="AY242" s="213" t="s">
        <v>133</v>
      </c>
      <c r="BK242" s="215">
        <f>SUM(BK243:BK285)</f>
        <v>0</v>
      </c>
    </row>
    <row r="243" s="2" customFormat="1" ht="16.5" customHeight="1">
      <c r="A243" s="38"/>
      <c r="B243" s="39"/>
      <c r="C243" s="218" t="s">
        <v>336</v>
      </c>
      <c r="D243" s="218" t="s">
        <v>136</v>
      </c>
      <c r="E243" s="219" t="s">
        <v>337</v>
      </c>
      <c r="F243" s="220" t="s">
        <v>338</v>
      </c>
      <c r="G243" s="221" t="s">
        <v>139</v>
      </c>
      <c r="H243" s="222">
        <v>35.299999999999997</v>
      </c>
      <c r="I243" s="223"/>
      <c r="J243" s="224">
        <f>ROUND(I243*H243,2)</f>
        <v>0</v>
      </c>
      <c r="K243" s="220" t="s">
        <v>140</v>
      </c>
      <c r="L243" s="44"/>
      <c r="M243" s="225" t="s">
        <v>1</v>
      </c>
      <c r="N243" s="226" t="s">
        <v>44</v>
      </c>
      <c r="O243" s="91"/>
      <c r="P243" s="227">
        <f>O243*H243</f>
        <v>0</v>
      </c>
      <c r="Q243" s="227">
        <v>0</v>
      </c>
      <c r="R243" s="227">
        <f>Q243*H243</f>
        <v>0</v>
      </c>
      <c r="S243" s="227">
        <v>0</v>
      </c>
      <c r="T243" s="228">
        <f>S243*H243</f>
        <v>0</v>
      </c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R243" s="229" t="s">
        <v>226</v>
      </c>
      <c r="AT243" s="229" t="s">
        <v>136</v>
      </c>
      <c r="AU243" s="229" t="s">
        <v>88</v>
      </c>
      <c r="AY243" s="17" t="s">
        <v>133</v>
      </c>
      <c r="BE243" s="230">
        <f>IF(N243="základní",J243,0)</f>
        <v>0</v>
      </c>
      <c r="BF243" s="230">
        <f>IF(N243="snížená",J243,0)</f>
        <v>0</v>
      </c>
      <c r="BG243" s="230">
        <f>IF(N243="zákl. přenesená",J243,0)</f>
        <v>0</v>
      </c>
      <c r="BH243" s="230">
        <f>IF(N243="sníž. přenesená",J243,0)</f>
        <v>0</v>
      </c>
      <c r="BI243" s="230">
        <f>IF(N243="nulová",J243,0)</f>
        <v>0</v>
      </c>
      <c r="BJ243" s="17" t="s">
        <v>21</v>
      </c>
      <c r="BK243" s="230">
        <f>ROUND(I243*H243,2)</f>
        <v>0</v>
      </c>
      <c r="BL243" s="17" t="s">
        <v>226</v>
      </c>
      <c r="BM243" s="229" t="s">
        <v>339</v>
      </c>
    </row>
    <row r="244" s="2" customFormat="1">
      <c r="A244" s="38"/>
      <c r="B244" s="39"/>
      <c r="C244" s="40"/>
      <c r="D244" s="231" t="s">
        <v>143</v>
      </c>
      <c r="E244" s="40"/>
      <c r="F244" s="232" t="s">
        <v>340</v>
      </c>
      <c r="G244" s="40"/>
      <c r="H244" s="40"/>
      <c r="I244" s="233"/>
      <c r="J244" s="40"/>
      <c r="K244" s="40"/>
      <c r="L244" s="44"/>
      <c r="M244" s="234"/>
      <c r="N244" s="235"/>
      <c r="O244" s="91"/>
      <c r="P244" s="91"/>
      <c r="Q244" s="91"/>
      <c r="R244" s="91"/>
      <c r="S244" s="91"/>
      <c r="T244" s="92"/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T244" s="17" t="s">
        <v>143</v>
      </c>
      <c r="AU244" s="17" t="s">
        <v>88</v>
      </c>
    </row>
    <row r="245" s="13" customFormat="1">
      <c r="A245" s="13"/>
      <c r="B245" s="236"/>
      <c r="C245" s="237"/>
      <c r="D245" s="231" t="s">
        <v>145</v>
      </c>
      <c r="E245" s="238" t="s">
        <v>1</v>
      </c>
      <c r="F245" s="239" t="s">
        <v>146</v>
      </c>
      <c r="G245" s="237"/>
      <c r="H245" s="238" t="s">
        <v>1</v>
      </c>
      <c r="I245" s="240"/>
      <c r="J245" s="237"/>
      <c r="K245" s="237"/>
      <c r="L245" s="241"/>
      <c r="M245" s="242"/>
      <c r="N245" s="243"/>
      <c r="O245" s="243"/>
      <c r="P245" s="243"/>
      <c r="Q245" s="243"/>
      <c r="R245" s="243"/>
      <c r="S245" s="243"/>
      <c r="T245" s="244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45" t="s">
        <v>145</v>
      </c>
      <c r="AU245" s="245" t="s">
        <v>88</v>
      </c>
      <c r="AV245" s="13" t="s">
        <v>21</v>
      </c>
      <c r="AW245" s="13" t="s">
        <v>36</v>
      </c>
      <c r="AX245" s="13" t="s">
        <v>79</v>
      </c>
      <c r="AY245" s="245" t="s">
        <v>133</v>
      </c>
    </row>
    <row r="246" s="14" customFormat="1">
      <c r="A246" s="14"/>
      <c r="B246" s="246"/>
      <c r="C246" s="247"/>
      <c r="D246" s="231" t="s">
        <v>145</v>
      </c>
      <c r="E246" s="248" t="s">
        <v>1</v>
      </c>
      <c r="F246" s="249" t="s">
        <v>147</v>
      </c>
      <c r="G246" s="247"/>
      <c r="H246" s="250">
        <v>35.299999999999997</v>
      </c>
      <c r="I246" s="251"/>
      <c r="J246" s="247"/>
      <c r="K246" s="247"/>
      <c r="L246" s="252"/>
      <c r="M246" s="253"/>
      <c r="N246" s="254"/>
      <c r="O246" s="254"/>
      <c r="P246" s="254"/>
      <c r="Q246" s="254"/>
      <c r="R246" s="254"/>
      <c r="S246" s="254"/>
      <c r="T246" s="255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T246" s="256" t="s">
        <v>145</v>
      </c>
      <c r="AU246" s="256" t="s">
        <v>88</v>
      </c>
      <c r="AV246" s="14" t="s">
        <v>88</v>
      </c>
      <c r="AW246" s="14" t="s">
        <v>36</v>
      </c>
      <c r="AX246" s="14" t="s">
        <v>21</v>
      </c>
      <c r="AY246" s="256" t="s">
        <v>133</v>
      </c>
    </row>
    <row r="247" s="2" customFormat="1" ht="24.15" customHeight="1">
      <c r="A247" s="38"/>
      <c r="B247" s="39"/>
      <c r="C247" s="218" t="s">
        <v>341</v>
      </c>
      <c r="D247" s="218" t="s">
        <v>136</v>
      </c>
      <c r="E247" s="219" t="s">
        <v>342</v>
      </c>
      <c r="F247" s="220" t="s">
        <v>343</v>
      </c>
      <c r="G247" s="221" t="s">
        <v>139</v>
      </c>
      <c r="H247" s="222">
        <v>35.299999999999997</v>
      </c>
      <c r="I247" s="223"/>
      <c r="J247" s="224">
        <f>ROUND(I247*H247,2)</f>
        <v>0</v>
      </c>
      <c r="K247" s="220" t="s">
        <v>140</v>
      </c>
      <c r="L247" s="44"/>
      <c r="M247" s="225" t="s">
        <v>1</v>
      </c>
      <c r="N247" s="226" t="s">
        <v>44</v>
      </c>
      <c r="O247" s="91"/>
      <c r="P247" s="227">
        <f>O247*H247</f>
        <v>0</v>
      </c>
      <c r="Q247" s="227">
        <v>3.3000000000000003E-05</v>
      </c>
      <c r="R247" s="227">
        <f>Q247*H247</f>
        <v>0.0011649</v>
      </c>
      <c r="S247" s="227">
        <v>0</v>
      </c>
      <c r="T247" s="228">
        <f>S247*H247</f>
        <v>0</v>
      </c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R247" s="229" t="s">
        <v>226</v>
      </c>
      <c r="AT247" s="229" t="s">
        <v>136</v>
      </c>
      <c r="AU247" s="229" t="s">
        <v>88</v>
      </c>
      <c r="AY247" s="17" t="s">
        <v>133</v>
      </c>
      <c r="BE247" s="230">
        <f>IF(N247="základní",J247,0)</f>
        <v>0</v>
      </c>
      <c r="BF247" s="230">
        <f>IF(N247="snížená",J247,0)</f>
        <v>0</v>
      </c>
      <c r="BG247" s="230">
        <f>IF(N247="zákl. přenesená",J247,0)</f>
        <v>0</v>
      </c>
      <c r="BH247" s="230">
        <f>IF(N247="sníž. přenesená",J247,0)</f>
        <v>0</v>
      </c>
      <c r="BI247" s="230">
        <f>IF(N247="nulová",J247,0)</f>
        <v>0</v>
      </c>
      <c r="BJ247" s="17" t="s">
        <v>21</v>
      </c>
      <c r="BK247" s="230">
        <f>ROUND(I247*H247,2)</f>
        <v>0</v>
      </c>
      <c r="BL247" s="17" t="s">
        <v>226</v>
      </c>
      <c r="BM247" s="229" t="s">
        <v>344</v>
      </c>
    </row>
    <row r="248" s="2" customFormat="1">
      <c r="A248" s="38"/>
      <c r="B248" s="39"/>
      <c r="C248" s="40"/>
      <c r="D248" s="231" t="s">
        <v>143</v>
      </c>
      <c r="E248" s="40"/>
      <c r="F248" s="232" t="s">
        <v>345</v>
      </c>
      <c r="G248" s="40"/>
      <c r="H248" s="40"/>
      <c r="I248" s="233"/>
      <c r="J248" s="40"/>
      <c r="K248" s="40"/>
      <c r="L248" s="44"/>
      <c r="M248" s="234"/>
      <c r="N248" s="235"/>
      <c r="O248" s="91"/>
      <c r="P248" s="91"/>
      <c r="Q248" s="91"/>
      <c r="R248" s="91"/>
      <c r="S248" s="91"/>
      <c r="T248" s="92"/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T248" s="17" t="s">
        <v>143</v>
      </c>
      <c r="AU248" s="17" t="s">
        <v>88</v>
      </c>
    </row>
    <row r="249" s="13" customFormat="1">
      <c r="A249" s="13"/>
      <c r="B249" s="236"/>
      <c r="C249" s="237"/>
      <c r="D249" s="231" t="s">
        <v>145</v>
      </c>
      <c r="E249" s="238" t="s">
        <v>1</v>
      </c>
      <c r="F249" s="239" t="s">
        <v>146</v>
      </c>
      <c r="G249" s="237"/>
      <c r="H249" s="238" t="s">
        <v>1</v>
      </c>
      <c r="I249" s="240"/>
      <c r="J249" s="237"/>
      <c r="K249" s="237"/>
      <c r="L249" s="241"/>
      <c r="M249" s="242"/>
      <c r="N249" s="243"/>
      <c r="O249" s="243"/>
      <c r="P249" s="243"/>
      <c r="Q249" s="243"/>
      <c r="R249" s="243"/>
      <c r="S249" s="243"/>
      <c r="T249" s="244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45" t="s">
        <v>145</v>
      </c>
      <c r="AU249" s="245" t="s">
        <v>88</v>
      </c>
      <c r="AV249" s="13" t="s">
        <v>21</v>
      </c>
      <c r="AW249" s="13" t="s">
        <v>36</v>
      </c>
      <c r="AX249" s="13" t="s">
        <v>79</v>
      </c>
      <c r="AY249" s="245" t="s">
        <v>133</v>
      </c>
    </row>
    <row r="250" s="14" customFormat="1">
      <c r="A250" s="14"/>
      <c r="B250" s="246"/>
      <c r="C250" s="247"/>
      <c r="D250" s="231" t="s">
        <v>145</v>
      </c>
      <c r="E250" s="248" t="s">
        <v>1</v>
      </c>
      <c r="F250" s="249" t="s">
        <v>147</v>
      </c>
      <c r="G250" s="247"/>
      <c r="H250" s="250">
        <v>35.299999999999997</v>
      </c>
      <c r="I250" s="251"/>
      <c r="J250" s="247"/>
      <c r="K250" s="247"/>
      <c r="L250" s="252"/>
      <c r="M250" s="253"/>
      <c r="N250" s="254"/>
      <c r="O250" s="254"/>
      <c r="P250" s="254"/>
      <c r="Q250" s="254"/>
      <c r="R250" s="254"/>
      <c r="S250" s="254"/>
      <c r="T250" s="255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T250" s="256" t="s">
        <v>145</v>
      </c>
      <c r="AU250" s="256" t="s">
        <v>88</v>
      </c>
      <c r="AV250" s="14" t="s">
        <v>88</v>
      </c>
      <c r="AW250" s="14" t="s">
        <v>36</v>
      </c>
      <c r="AX250" s="14" t="s">
        <v>21</v>
      </c>
      <c r="AY250" s="256" t="s">
        <v>133</v>
      </c>
    </row>
    <row r="251" s="2" customFormat="1" ht="33" customHeight="1">
      <c r="A251" s="38"/>
      <c r="B251" s="39"/>
      <c r="C251" s="218" t="s">
        <v>346</v>
      </c>
      <c r="D251" s="218" t="s">
        <v>136</v>
      </c>
      <c r="E251" s="219" t="s">
        <v>347</v>
      </c>
      <c r="F251" s="220" t="s">
        <v>348</v>
      </c>
      <c r="G251" s="221" t="s">
        <v>139</v>
      </c>
      <c r="H251" s="222">
        <v>35.299999999999997</v>
      </c>
      <c r="I251" s="223"/>
      <c r="J251" s="224">
        <f>ROUND(I251*H251,2)</f>
        <v>0</v>
      </c>
      <c r="K251" s="220" t="s">
        <v>140</v>
      </c>
      <c r="L251" s="44"/>
      <c r="M251" s="225" t="s">
        <v>1</v>
      </c>
      <c r="N251" s="226" t="s">
        <v>44</v>
      </c>
      <c r="O251" s="91"/>
      <c r="P251" s="227">
        <f>O251*H251</f>
        <v>0</v>
      </c>
      <c r="Q251" s="227">
        <v>0.012</v>
      </c>
      <c r="R251" s="227">
        <f>Q251*H251</f>
        <v>0.42359999999999998</v>
      </c>
      <c r="S251" s="227">
        <v>0</v>
      </c>
      <c r="T251" s="228">
        <f>S251*H251</f>
        <v>0</v>
      </c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R251" s="229" t="s">
        <v>226</v>
      </c>
      <c r="AT251" s="229" t="s">
        <v>136</v>
      </c>
      <c r="AU251" s="229" t="s">
        <v>88</v>
      </c>
      <c r="AY251" s="17" t="s">
        <v>133</v>
      </c>
      <c r="BE251" s="230">
        <f>IF(N251="základní",J251,0)</f>
        <v>0</v>
      </c>
      <c r="BF251" s="230">
        <f>IF(N251="snížená",J251,0)</f>
        <v>0</v>
      </c>
      <c r="BG251" s="230">
        <f>IF(N251="zákl. přenesená",J251,0)</f>
        <v>0</v>
      </c>
      <c r="BH251" s="230">
        <f>IF(N251="sníž. přenesená",J251,0)</f>
        <v>0</v>
      </c>
      <c r="BI251" s="230">
        <f>IF(N251="nulová",J251,0)</f>
        <v>0</v>
      </c>
      <c r="BJ251" s="17" t="s">
        <v>21</v>
      </c>
      <c r="BK251" s="230">
        <f>ROUND(I251*H251,2)</f>
        <v>0</v>
      </c>
      <c r="BL251" s="17" t="s">
        <v>226</v>
      </c>
      <c r="BM251" s="229" t="s">
        <v>349</v>
      </c>
    </row>
    <row r="252" s="2" customFormat="1">
      <c r="A252" s="38"/>
      <c r="B252" s="39"/>
      <c r="C252" s="40"/>
      <c r="D252" s="231" t="s">
        <v>143</v>
      </c>
      <c r="E252" s="40"/>
      <c r="F252" s="232" t="s">
        <v>350</v>
      </c>
      <c r="G252" s="40"/>
      <c r="H252" s="40"/>
      <c r="I252" s="233"/>
      <c r="J252" s="40"/>
      <c r="K252" s="40"/>
      <c r="L252" s="44"/>
      <c r="M252" s="234"/>
      <c r="N252" s="235"/>
      <c r="O252" s="91"/>
      <c r="P252" s="91"/>
      <c r="Q252" s="91"/>
      <c r="R252" s="91"/>
      <c r="S252" s="91"/>
      <c r="T252" s="92"/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T252" s="17" t="s">
        <v>143</v>
      </c>
      <c r="AU252" s="17" t="s">
        <v>88</v>
      </c>
    </row>
    <row r="253" s="13" customFormat="1">
      <c r="A253" s="13"/>
      <c r="B253" s="236"/>
      <c r="C253" s="237"/>
      <c r="D253" s="231" t="s">
        <v>145</v>
      </c>
      <c r="E253" s="238" t="s">
        <v>1</v>
      </c>
      <c r="F253" s="239" t="s">
        <v>146</v>
      </c>
      <c r="G253" s="237"/>
      <c r="H253" s="238" t="s">
        <v>1</v>
      </c>
      <c r="I253" s="240"/>
      <c r="J253" s="237"/>
      <c r="K253" s="237"/>
      <c r="L253" s="241"/>
      <c r="M253" s="242"/>
      <c r="N253" s="243"/>
      <c r="O253" s="243"/>
      <c r="P253" s="243"/>
      <c r="Q253" s="243"/>
      <c r="R253" s="243"/>
      <c r="S253" s="243"/>
      <c r="T253" s="244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45" t="s">
        <v>145</v>
      </c>
      <c r="AU253" s="245" t="s">
        <v>88</v>
      </c>
      <c r="AV253" s="13" t="s">
        <v>21</v>
      </c>
      <c r="AW253" s="13" t="s">
        <v>36</v>
      </c>
      <c r="AX253" s="13" t="s">
        <v>79</v>
      </c>
      <c r="AY253" s="245" t="s">
        <v>133</v>
      </c>
    </row>
    <row r="254" s="14" customFormat="1">
      <c r="A254" s="14"/>
      <c r="B254" s="246"/>
      <c r="C254" s="247"/>
      <c r="D254" s="231" t="s">
        <v>145</v>
      </c>
      <c r="E254" s="248" t="s">
        <v>1</v>
      </c>
      <c r="F254" s="249" t="s">
        <v>147</v>
      </c>
      <c r="G254" s="247"/>
      <c r="H254" s="250">
        <v>35.299999999999997</v>
      </c>
      <c r="I254" s="251"/>
      <c r="J254" s="247"/>
      <c r="K254" s="247"/>
      <c r="L254" s="252"/>
      <c r="M254" s="253"/>
      <c r="N254" s="254"/>
      <c r="O254" s="254"/>
      <c r="P254" s="254"/>
      <c r="Q254" s="254"/>
      <c r="R254" s="254"/>
      <c r="S254" s="254"/>
      <c r="T254" s="255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T254" s="256" t="s">
        <v>145</v>
      </c>
      <c r="AU254" s="256" t="s">
        <v>88</v>
      </c>
      <c r="AV254" s="14" t="s">
        <v>88</v>
      </c>
      <c r="AW254" s="14" t="s">
        <v>36</v>
      </c>
      <c r="AX254" s="14" t="s">
        <v>21</v>
      </c>
      <c r="AY254" s="256" t="s">
        <v>133</v>
      </c>
    </row>
    <row r="255" s="2" customFormat="1" ht="16.5" customHeight="1">
      <c r="A255" s="38"/>
      <c r="B255" s="39"/>
      <c r="C255" s="218" t="s">
        <v>351</v>
      </c>
      <c r="D255" s="218" t="s">
        <v>136</v>
      </c>
      <c r="E255" s="219" t="s">
        <v>352</v>
      </c>
      <c r="F255" s="220" t="s">
        <v>353</v>
      </c>
      <c r="G255" s="221" t="s">
        <v>139</v>
      </c>
      <c r="H255" s="222">
        <v>35.299999999999997</v>
      </c>
      <c r="I255" s="223"/>
      <c r="J255" s="224">
        <f>ROUND(I255*H255,2)</f>
        <v>0</v>
      </c>
      <c r="K255" s="220" t="s">
        <v>140</v>
      </c>
      <c r="L255" s="44"/>
      <c r="M255" s="225" t="s">
        <v>1</v>
      </c>
      <c r="N255" s="226" t="s">
        <v>44</v>
      </c>
      <c r="O255" s="91"/>
      <c r="P255" s="227">
        <f>O255*H255</f>
        <v>0</v>
      </c>
      <c r="Q255" s="227">
        <v>0.00029999999999999997</v>
      </c>
      <c r="R255" s="227">
        <f>Q255*H255</f>
        <v>0.010589999999999999</v>
      </c>
      <c r="S255" s="227">
        <v>0</v>
      </c>
      <c r="T255" s="228">
        <f>S255*H255</f>
        <v>0</v>
      </c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R255" s="229" t="s">
        <v>226</v>
      </c>
      <c r="AT255" s="229" t="s">
        <v>136</v>
      </c>
      <c r="AU255" s="229" t="s">
        <v>88</v>
      </c>
      <c r="AY255" s="17" t="s">
        <v>133</v>
      </c>
      <c r="BE255" s="230">
        <f>IF(N255="základní",J255,0)</f>
        <v>0</v>
      </c>
      <c r="BF255" s="230">
        <f>IF(N255="snížená",J255,0)</f>
        <v>0</v>
      </c>
      <c r="BG255" s="230">
        <f>IF(N255="zákl. přenesená",J255,0)</f>
        <v>0</v>
      </c>
      <c r="BH255" s="230">
        <f>IF(N255="sníž. přenesená",J255,0)</f>
        <v>0</v>
      </c>
      <c r="BI255" s="230">
        <f>IF(N255="nulová",J255,0)</f>
        <v>0</v>
      </c>
      <c r="BJ255" s="17" t="s">
        <v>21</v>
      </c>
      <c r="BK255" s="230">
        <f>ROUND(I255*H255,2)</f>
        <v>0</v>
      </c>
      <c r="BL255" s="17" t="s">
        <v>226</v>
      </c>
      <c r="BM255" s="229" t="s">
        <v>354</v>
      </c>
    </row>
    <row r="256" s="2" customFormat="1">
      <c r="A256" s="38"/>
      <c r="B256" s="39"/>
      <c r="C256" s="40"/>
      <c r="D256" s="231" t="s">
        <v>143</v>
      </c>
      <c r="E256" s="40"/>
      <c r="F256" s="232" t="s">
        <v>355</v>
      </c>
      <c r="G256" s="40"/>
      <c r="H256" s="40"/>
      <c r="I256" s="233"/>
      <c r="J256" s="40"/>
      <c r="K256" s="40"/>
      <c r="L256" s="44"/>
      <c r="M256" s="234"/>
      <c r="N256" s="235"/>
      <c r="O256" s="91"/>
      <c r="P256" s="91"/>
      <c r="Q256" s="91"/>
      <c r="R256" s="91"/>
      <c r="S256" s="91"/>
      <c r="T256" s="92"/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T256" s="17" t="s">
        <v>143</v>
      </c>
      <c r="AU256" s="17" t="s">
        <v>88</v>
      </c>
    </row>
    <row r="257" s="13" customFormat="1">
      <c r="A257" s="13"/>
      <c r="B257" s="236"/>
      <c r="C257" s="237"/>
      <c r="D257" s="231" t="s">
        <v>145</v>
      </c>
      <c r="E257" s="238" t="s">
        <v>1</v>
      </c>
      <c r="F257" s="239" t="s">
        <v>146</v>
      </c>
      <c r="G257" s="237"/>
      <c r="H257" s="238" t="s">
        <v>1</v>
      </c>
      <c r="I257" s="240"/>
      <c r="J257" s="237"/>
      <c r="K257" s="237"/>
      <c r="L257" s="241"/>
      <c r="M257" s="242"/>
      <c r="N257" s="243"/>
      <c r="O257" s="243"/>
      <c r="P257" s="243"/>
      <c r="Q257" s="243"/>
      <c r="R257" s="243"/>
      <c r="S257" s="243"/>
      <c r="T257" s="244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45" t="s">
        <v>145</v>
      </c>
      <c r="AU257" s="245" t="s">
        <v>88</v>
      </c>
      <c r="AV257" s="13" t="s">
        <v>21</v>
      </c>
      <c r="AW257" s="13" t="s">
        <v>36</v>
      </c>
      <c r="AX257" s="13" t="s">
        <v>79</v>
      </c>
      <c r="AY257" s="245" t="s">
        <v>133</v>
      </c>
    </row>
    <row r="258" s="14" customFormat="1">
      <c r="A258" s="14"/>
      <c r="B258" s="246"/>
      <c r="C258" s="247"/>
      <c r="D258" s="231" t="s">
        <v>145</v>
      </c>
      <c r="E258" s="248" t="s">
        <v>1</v>
      </c>
      <c r="F258" s="249" t="s">
        <v>147</v>
      </c>
      <c r="G258" s="247"/>
      <c r="H258" s="250">
        <v>35.299999999999997</v>
      </c>
      <c r="I258" s="251"/>
      <c r="J258" s="247"/>
      <c r="K258" s="247"/>
      <c r="L258" s="252"/>
      <c r="M258" s="253"/>
      <c r="N258" s="254"/>
      <c r="O258" s="254"/>
      <c r="P258" s="254"/>
      <c r="Q258" s="254"/>
      <c r="R258" s="254"/>
      <c r="S258" s="254"/>
      <c r="T258" s="255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T258" s="256" t="s">
        <v>145</v>
      </c>
      <c r="AU258" s="256" t="s">
        <v>88</v>
      </c>
      <c r="AV258" s="14" t="s">
        <v>88</v>
      </c>
      <c r="AW258" s="14" t="s">
        <v>36</v>
      </c>
      <c r="AX258" s="14" t="s">
        <v>21</v>
      </c>
      <c r="AY258" s="256" t="s">
        <v>133</v>
      </c>
    </row>
    <row r="259" s="2" customFormat="1" ht="37.8" customHeight="1">
      <c r="A259" s="38"/>
      <c r="B259" s="39"/>
      <c r="C259" s="269" t="s">
        <v>356</v>
      </c>
      <c r="D259" s="269" t="s">
        <v>279</v>
      </c>
      <c r="E259" s="270" t="s">
        <v>357</v>
      </c>
      <c r="F259" s="271" t="s">
        <v>358</v>
      </c>
      <c r="G259" s="272" t="s">
        <v>139</v>
      </c>
      <c r="H259" s="273">
        <v>38.829999999999998</v>
      </c>
      <c r="I259" s="274"/>
      <c r="J259" s="275">
        <f>ROUND(I259*H259,2)</f>
        <v>0</v>
      </c>
      <c r="K259" s="271" t="s">
        <v>140</v>
      </c>
      <c r="L259" s="276"/>
      <c r="M259" s="277" t="s">
        <v>1</v>
      </c>
      <c r="N259" s="278" t="s">
        <v>44</v>
      </c>
      <c r="O259" s="91"/>
      <c r="P259" s="227">
        <f>O259*H259</f>
        <v>0</v>
      </c>
      <c r="Q259" s="227">
        <v>0.0027499999999999998</v>
      </c>
      <c r="R259" s="227">
        <f>Q259*H259</f>
        <v>0.10678249999999999</v>
      </c>
      <c r="S259" s="227">
        <v>0</v>
      </c>
      <c r="T259" s="228">
        <f>S259*H259</f>
        <v>0</v>
      </c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R259" s="229" t="s">
        <v>282</v>
      </c>
      <c r="AT259" s="229" t="s">
        <v>279</v>
      </c>
      <c r="AU259" s="229" t="s">
        <v>88</v>
      </c>
      <c r="AY259" s="17" t="s">
        <v>133</v>
      </c>
      <c r="BE259" s="230">
        <f>IF(N259="základní",J259,0)</f>
        <v>0</v>
      </c>
      <c r="BF259" s="230">
        <f>IF(N259="snížená",J259,0)</f>
        <v>0</v>
      </c>
      <c r="BG259" s="230">
        <f>IF(N259="zákl. přenesená",J259,0)</f>
        <v>0</v>
      </c>
      <c r="BH259" s="230">
        <f>IF(N259="sníž. přenesená",J259,0)</f>
        <v>0</v>
      </c>
      <c r="BI259" s="230">
        <f>IF(N259="nulová",J259,0)</f>
        <v>0</v>
      </c>
      <c r="BJ259" s="17" t="s">
        <v>21</v>
      </c>
      <c r="BK259" s="230">
        <f>ROUND(I259*H259,2)</f>
        <v>0</v>
      </c>
      <c r="BL259" s="17" t="s">
        <v>226</v>
      </c>
      <c r="BM259" s="229" t="s">
        <v>359</v>
      </c>
    </row>
    <row r="260" s="2" customFormat="1">
      <c r="A260" s="38"/>
      <c r="B260" s="39"/>
      <c r="C260" s="40"/>
      <c r="D260" s="231" t="s">
        <v>143</v>
      </c>
      <c r="E260" s="40"/>
      <c r="F260" s="232" t="s">
        <v>358</v>
      </c>
      <c r="G260" s="40"/>
      <c r="H260" s="40"/>
      <c r="I260" s="233"/>
      <c r="J260" s="40"/>
      <c r="K260" s="40"/>
      <c r="L260" s="44"/>
      <c r="M260" s="234"/>
      <c r="N260" s="235"/>
      <c r="O260" s="91"/>
      <c r="P260" s="91"/>
      <c r="Q260" s="91"/>
      <c r="R260" s="91"/>
      <c r="S260" s="91"/>
      <c r="T260" s="92"/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T260" s="17" t="s">
        <v>143</v>
      </c>
      <c r="AU260" s="17" t="s">
        <v>88</v>
      </c>
    </row>
    <row r="261" s="14" customFormat="1">
      <c r="A261" s="14"/>
      <c r="B261" s="246"/>
      <c r="C261" s="247"/>
      <c r="D261" s="231" t="s">
        <v>145</v>
      </c>
      <c r="E261" s="247"/>
      <c r="F261" s="249" t="s">
        <v>360</v>
      </c>
      <c r="G261" s="247"/>
      <c r="H261" s="250">
        <v>38.829999999999998</v>
      </c>
      <c r="I261" s="251"/>
      <c r="J261" s="247"/>
      <c r="K261" s="247"/>
      <c r="L261" s="252"/>
      <c r="M261" s="253"/>
      <c r="N261" s="254"/>
      <c r="O261" s="254"/>
      <c r="P261" s="254"/>
      <c r="Q261" s="254"/>
      <c r="R261" s="254"/>
      <c r="S261" s="254"/>
      <c r="T261" s="255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T261" s="256" t="s">
        <v>145</v>
      </c>
      <c r="AU261" s="256" t="s">
        <v>88</v>
      </c>
      <c r="AV261" s="14" t="s">
        <v>88</v>
      </c>
      <c r="AW261" s="14" t="s">
        <v>4</v>
      </c>
      <c r="AX261" s="14" t="s">
        <v>21</v>
      </c>
      <c r="AY261" s="256" t="s">
        <v>133</v>
      </c>
    </row>
    <row r="262" s="2" customFormat="1" ht="16.5" customHeight="1">
      <c r="A262" s="38"/>
      <c r="B262" s="39"/>
      <c r="C262" s="218" t="s">
        <v>361</v>
      </c>
      <c r="D262" s="218" t="s">
        <v>136</v>
      </c>
      <c r="E262" s="219" t="s">
        <v>362</v>
      </c>
      <c r="F262" s="220" t="s">
        <v>363</v>
      </c>
      <c r="G262" s="221" t="s">
        <v>185</v>
      </c>
      <c r="H262" s="222">
        <v>22.899999999999999</v>
      </c>
      <c r="I262" s="223"/>
      <c r="J262" s="224">
        <f>ROUND(I262*H262,2)</f>
        <v>0</v>
      </c>
      <c r="K262" s="220" t="s">
        <v>140</v>
      </c>
      <c r="L262" s="44"/>
      <c r="M262" s="225" t="s">
        <v>1</v>
      </c>
      <c r="N262" s="226" t="s">
        <v>44</v>
      </c>
      <c r="O262" s="91"/>
      <c r="P262" s="227">
        <f>O262*H262</f>
        <v>0</v>
      </c>
      <c r="Q262" s="227">
        <v>1.4935E-05</v>
      </c>
      <c r="R262" s="227">
        <f>Q262*H262</f>
        <v>0.00034201149999999998</v>
      </c>
      <c r="S262" s="227">
        <v>0</v>
      </c>
      <c r="T262" s="228">
        <f>S262*H262</f>
        <v>0</v>
      </c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R262" s="229" t="s">
        <v>226</v>
      </c>
      <c r="AT262" s="229" t="s">
        <v>136</v>
      </c>
      <c r="AU262" s="229" t="s">
        <v>88</v>
      </c>
      <c r="AY262" s="17" t="s">
        <v>133</v>
      </c>
      <c r="BE262" s="230">
        <f>IF(N262="základní",J262,0)</f>
        <v>0</v>
      </c>
      <c r="BF262" s="230">
        <f>IF(N262="snížená",J262,0)</f>
        <v>0</v>
      </c>
      <c r="BG262" s="230">
        <f>IF(N262="zákl. přenesená",J262,0)</f>
        <v>0</v>
      </c>
      <c r="BH262" s="230">
        <f>IF(N262="sníž. přenesená",J262,0)</f>
        <v>0</v>
      </c>
      <c r="BI262" s="230">
        <f>IF(N262="nulová",J262,0)</f>
        <v>0</v>
      </c>
      <c r="BJ262" s="17" t="s">
        <v>21</v>
      </c>
      <c r="BK262" s="230">
        <f>ROUND(I262*H262,2)</f>
        <v>0</v>
      </c>
      <c r="BL262" s="17" t="s">
        <v>226</v>
      </c>
      <c r="BM262" s="229" t="s">
        <v>364</v>
      </c>
    </row>
    <row r="263" s="2" customFormat="1">
      <c r="A263" s="38"/>
      <c r="B263" s="39"/>
      <c r="C263" s="40"/>
      <c r="D263" s="231" t="s">
        <v>143</v>
      </c>
      <c r="E263" s="40"/>
      <c r="F263" s="232" t="s">
        <v>365</v>
      </c>
      <c r="G263" s="40"/>
      <c r="H263" s="40"/>
      <c r="I263" s="233"/>
      <c r="J263" s="40"/>
      <c r="K263" s="40"/>
      <c r="L263" s="44"/>
      <c r="M263" s="234"/>
      <c r="N263" s="235"/>
      <c r="O263" s="91"/>
      <c r="P263" s="91"/>
      <c r="Q263" s="91"/>
      <c r="R263" s="91"/>
      <c r="S263" s="91"/>
      <c r="T263" s="92"/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T263" s="17" t="s">
        <v>143</v>
      </c>
      <c r="AU263" s="17" t="s">
        <v>88</v>
      </c>
    </row>
    <row r="264" s="14" customFormat="1">
      <c r="A264" s="14"/>
      <c r="B264" s="246"/>
      <c r="C264" s="247"/>
      <c r="D264" s="231" t="s">
        <v>145</v>
      </c>
      <c r="E264" s="248" t="s">
        <v>1</v>
      </c>
      <c r="F264" s="249" t="s">
        <v>366</v>
      </c>
      <c r="G264" s="247"/>
      <c r="H264" s="250">
        <v>23.800000000000001</v>
      </c>
      <c r="I264" s="251"/>
      <c r="J264" s="247"/>
      <c r="K264" s="247"/>
      <c r="L264" s="252"/>
      <c r="M264" s="253"/>
      <c r="N264" s="254"/>
      <c r="O264" s="254"/>
      <c r="P264" s="254"/>
      <c r="Q264" s="254"/>
      <c r="R264" s="254"/>
      <c r="S264" s="254"/>
      <c r="T264" s="255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T264" s="256" t="s">
        <v>145</v>
      </c>
      <c r="AU264" s="256" t="s">
        <v>88</v>
      </c>
      <c r="AV264" s="14" t="s">
        <v>88</v>
      </c>
      <c r="AW264" s="14" t="s">
        <v>36</v>
      </c>
      <c r="AX264" s="14" t="s">
        <v>79</v>
      </c>
      <c r="AY264" s="256" t="s">
        <v>133</v>
      </c>
    </row>
    <row r="265" s="14" customFormat="1">
      <c r="A265" s="14"/>
      <c r="B265" s="246"/>
      <c r="C265" s="247"/>
      <c r="D265" s="231" t="s">
        <v>145</v>
      </c>
      <c r="E265" s="248" t="s">
        <v>1</v>
      </c>
      <c r="F265" s="249" t="s">
        <v>367</v>
      </c>
      <c r="G265" s="247"/>
      <c r="H265" s="250">
        <v>-0.90000000000000002</v>
      </c>
      <c r="I265" s="251"/>
      <c r="J265" s="247"/>
      <c r="K265" s="247"/>
      <c r="L265" s="252"/>
      <c r="M265" s="253"/>
      <c r="N265" s="254"/>
      <c r="O265" s="254"/>
      <c r="P265" s="254"/>
      <c r="Q265" s="254"/>
      <c r="R265" s="254"/>
      <c r="S265" s="254"/>
      <c r="T265" s="255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T265" s="256" t="s">
        <v>145</v>
      </c>
      <c r="AU265" s="256" t="s">
        <v>88</v>
      </c>
      <c r="AV265" s="14" t="s">
        <v>88</v>
      </c>
      <c r="AW265" s="14" t="s">
        <v>36</v>
      </c>
      <c r="AX265" s="14" t="s">
        <v>79</v>
      </c>
      <c r="AY265" s="256" t="s">
        <v>133</v>
      </c>
    </row>
    <row r="266" s="15" customFormat="1">
      <c r="A266" s="15"/>
      <c r="B266" s="257"/>
      <c r="C266" s="258"/>
      <c r="D266" s="231" t="s">
        <v>145</v>
      </c>
      <c r="E266" s="259" t="s">
        <v>1</v>
      </c>
      <c r="F266" s="260" t="s">
        <v>161</v>
      </c>
      <c r="G266" s="258"/>
      <c r="H266" s="261">
        <v>22.899999999999999</v>
      </c>
      <c r="I266" s="262"/>
      <c r="J266" s="258"/>
      <c r="K266" s="258"/>
      <c r="L266" s="263"/>
      <c r="M266" s="264"/>
      <c r="N266" s="265"/>
      <c r="O266" s="265"/>
      <c r="P266" s="265"/>
      <c r="Q266" s="265"/>
      <c r="R266" s="265"/>
      <c r="S266" s="265"/>
      <c r="T266" s="266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T266" s="267" t="s">
        <v>145</v>
      </c>
      <c r="AU266" s="267" t="s">
        <v>88</v>
      </c>
      <c r="AV266" s="15" t="s">
        <v>141</v>
      </c>
      <c r="AW266" s="15" t="s">
        <v>36</v>
      </c>
      <c r="AX266" s="15" t="s">
        <v>21</v>
      </c>
      <c r="AY266" s="267" t="s">
        <v>133</v>
      </c>
    </row>
    <row r="267" s="2" customFormat="1" ht="16.5" customHeight="1">
      <c r="A267" s="38"/>
      <c r="B267" s="39"/>
      <c r="C267" s="269" t="s">
        <v>368</v>
      </c>
      <c r="D267" s="269" t="s">
        <v>279</v>
      </c>
      <c r="E267" s="270" t="s">
        <v>369</v>
      </c>
      <c r="F267" s="271" t="s">
        <v>370</v>
      </c>
      <c r="G267" s="272" t="s">
        <v>185</v>
      </c>
      <c r="H267" s="273">
        <v>23.358000000000001</v>
      </c>
      <c r="I267" s="274"/>
      <c r="J267" s="275">
        <f>ROUND(I267*H267,2)</f>
        <v>0</v>
      </c>
      <c r="K267" s="271" t="s">
        <v>140</v>
      </c>
      <c r="L267" s="276"/>
      <c r="M267" s="277" t="s">
        <v>1</v>
      </c>
      <c r="N267" s="278" t="s">
        <v>44</v>
      </c>
      <c r="O267" s="91"/>
      <c r="P267" s="227">
        <f>O267*H267</f>
        <v>0</v>
      </c>
      <c r="Q267" s="227">
        <v>0.00022000000000000001</v>
      </c>
      <c r="R267" s="227">
        <f>Q267*H267</f>
        <v>0.00513876</v>
      </c>
      <c r="S267" s="227">
        <v>0</v>
      </c>
      <c r="T267" s="228">
        <f>S267*H267</f>
        <v>0</v>
      </c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R267" s="229" t="s">
        <v>282</v>
      </c>
      <c r="AT267" s="229" t="s">
        <v>279</v>
      </c>
      <c r="AU267" s="229" t="s">
        <v>88</v>
      </c>
      <c r="AY267" s="17" t="s">
        <v>133</v>
      </c>
      <c r="BE267" s="230">
        <f>IF(N267="základní",J267,0)</f>
        <v>0</v>
      </c>
      <c r="BF267" s="230">
        <f>IF(N267="snížená",J267,0)</f>
        <v>0</v>
      </c>
      <c r="BG267" s="230">
        <f>IF(N267="zákl. přenesená",J267,0)</f>
        <v>0</v>
      </c>
      <c r="BH267" s="230">
        <f>IF(N267="sníž. přenesená",J267,0)</f>
        <v>0</v>
      </c>
      <c r="BI267" s="230">
        <f>IF(N267="nulová",J267,0)</f>
        <v>0</v>
      </c>
      <c r="BJ267" s="17" t="s">
        <v>21</v>
      </c>
      <c r="BK267" s="230">
        <f>ROUND(I267*H267,2)</f>
        <v>0</v>
      </c>
      <c r="BL267" s="17" t="s">
        <v>226</v>
      </c>
      <c r="BM267" s="229" t="s">
        <v>371</v>
      </c>
    </row>
    <row r="268" s="2" customFormat="1">
      <c r="A268" s="38"/>
      <c r="B268" s="39"/>
      <c r="C268" s="40"/>
      <c r="D268" s="231" t="s">
        <v>143</v>
      </c>
      <c r="E268" s="40"/>
      <c r="F268" s="232" t="s">
        <v>370</v>
      </c>
      <c r="G268" s="40"/>
      <c r="H268" s="40"/>
      <c r="I268" s="233"/>
      <c r="J268" s="40"/>
      <c r="K268" s="40"/>
      <c r="L268" s="44"/>
      <c r="M268" s="234"/>
      <c r="N268" s="235"/>
      <c r="O268" s="91"/>
      <c r="P268" s="91"/>
      <c r="Q268" s="91"/>
      <c r="R268" s="91"/>
      <c r="S268" s="91"/>
      <c r="T268" s="92"/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T268" s="17" t="s">
        <v>143</v>
      </c>
      <c r="AU268" s="17" t="s">
        <v>88</v>
      </c>
    </row>
    <row r="269" s="14" customFormat="1">
      <c r="A269" s="14"/>
      <c r="B269" s="246"/>
      <c r="C269" s="247"/>
      <c r="D269" s="231" t="s">
        <v>145</v>
      </c>
      <c r="E269" s="247"/>
      <c r="F269" s="249" t="s">
        <v>372</v>
      </c>
      <c r="G269" s="247"/>
      <c r="H269" s="250">
        <v>23.358000000000001</v>
      </c>
      <c r="I269" s="251"/>
      <c r="J269" s="247"/>
      <c r="K269" s="247"/>
      <c r="L269" s="252"/>
      <c r="M269" s="253"/>
      <c r="N269" s="254"/>
      <c r="O269" s="254"/>
      <c r="P269" s="254"/>
      <c r="Q269" s="254"/>
      <c r="R269" s="254"/>
      <c r="S269" s="254"/>
      <c r="T269" s="255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T269" s="256" t="s">
        <v>145</v>
      </c>
      <c r="AU269" s="256" t="s">
        <v>88</v>
      </c>
      <c r="AV269" s="14" t="s">
        <v>88</v>
      </c>
      <c r="AW269" s="14" t="s">
        <v>4</v>
      </c>
      <c r="AX269" s="14" t="s">
        <v>21</v>
      </c>
      <c r="AY269" s="256" t="s">
        <v>133</v>
      </c>
    </row>
    <row r="270" s="2" customFormat="1" ht="16.5" customHeight="1">
      <c r="A270" s="38"/>
      <c r="B270" s="39"/>
      <c r="C270" s="218" t="s">
        <v>373</v>
      </c>
      <c r="D270" s="218" t="s">
        <v>136</v>
      </c>
      <c r="E270" s="219" t="s">
        <v>374</v>
      </c>
      <c r="F270" s="220" t="s">
        <v>375</v>
      </c>
      <c r="G270" s="221" t="s">
        <v>185</v>
      </c>
      <c r="H270" s="222">
        <v>0.90000000000000002</v>
      </c>
      <c r="I270" s="223"/>
      <c r="J270" s="224">
        <f>ROUND(I270*H270,2)</f>
        <v>0</v>
      </c>
      <c r="K270" s="220" t="s">
        <v>140</v>
      </c>
      <c r="L270" s="44"/>
      <c r="M270" s="225" t="s">
        <v>1</v>
      </c>
      <c r="N270" s="226" t="s">
        <v>44</v>
      </c>
      <c r="O270" s="91"/>
      <c r="P270" s="227">
        <f>O270*H270</f>
        <v>0</v>
      </c>
      <c r="Q270" s="227">
        <v>0</v>
      </c>
      <c r="R270" s="227">
        <f>Q270*H270</f>
        <v>0</v>
      </c>
      <c r="S270" s="227">
        <v>0</v>
      </c>
      <c r="T270" s="228">
        <f>S270*H270</f>
        <v>0</v>
      </c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R270" s="229" t="s">
        <v>226</v>
      </c>
      <c r="AT270" s="229" t="s">
        <v>136</v>
      </c>
      <c r="AU270" s="229" t="s">
        <v>88</v>
      </c>
      <c r="AY270" s="17" t="s">
        <v>133</v>
      </c>
      <c r="BE270" s="230">
        <f>IF(N270="základní",J270,0)</f>
        <v>0</v>
      </c>
      <c r="BF270" s="230">
        <f>IF(N270="snížená",J270,0)</f>
        <v>0</v>
      </c>
      <c r="BG270" s="230">
        <f>IF(N270="zákl. přenesená",J270,0)</f>
        <v>0</v>
      </c>
      <c r="BH270" s="230">
        <f>IF(N270="sníž. přenesená",J270,0)</f>
        <v>0</v>
      </c>
      <c r="BI270" s="230">
        <f>IF(N270="nulová",J270,0)</f>
        <v>0</v>
      </c>
      <c r="BJ270" s="17" t="s">
        <v>21</v>
      </c>
      <c r="BK270" s="230">
        <f>ROUND(I270*H270,2)</f>
        <v>0</v>
      </c>
      <c r="BL270" s="17" t="s">
        <v>226</v>
      </c>
      <c r="BM270" s="229" t="s">
        <v>376</v>
      </c>
    </row>
    <row r="271" s="2" customFormat="1">
      <c r="A271" s="38"/>
      <c r="B271" s="39"/>
      <c r="C271" s="40"/>
      <c r="D271" s="231" t="s">
        <v>143</v>
      </c>
      <c r="E271" s="40"/>
      <c r="F271" s="232" t="s">
        <v>377</v>
      </c>
      <c r="G271" s="40"/>
      <c r="H271" s="40"/>
      <c r="I271" s="233"/>
      <c r="J271" s="40"/>
      <c r="K271" s="40"/>
      <c r="L271" s="44"/>
      <c r="M271" s="234"/>
      <c r="N271" s="235"/>
      <c r="O271" s="91"/>
      <c r="P271" s="91"/>
      <c r="Q271" s="91"/>
      <c r="R271" s="91"/>
      <c r="S271" s="91"/>
      <c r="T271" s="92"/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T271" s="17" t="s">
        <v>143</v>
      </c>
      <c r="AU271" s="17" t="s">
        <v>88</v>
      </c>
    </row>
    <row r="272" s="13" customFormat="1">
      <c r="A272" s="13"/>
      <c r="B272" s="236"/>
      <c r="C272" s="237"/>
      <c r="D272" s="231" t="s">
        <v>145</v>
      </c>
      <c r="E272" s="238" t="s">
        <v>1</v>
      </c>
      <c r="F272" s="239" t="s">
        <v>378</v>
      </c>
      <c r="G272" s="237"/>
      <c r="H272" s="238" t="s">
        <v>1</v>
      </c>
      <c r="I272" s="240"/>
      <c r="J272" s="237"/>
      <c r="K272" s="237"/>
      <c r="L272" s="241"/>
      <c r="M272" s="242"/>
      <c r="N272" s="243"/>
      <c r="O272" s="243"/>
      <c r="P272" s="243"/>
      <c r="Q272" s="243"/>
      <c r="R272" s="243"/>
      <c r="S272" s="243"/>
      <c r="T272" s="244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245" t="s">
        <v>145</v>
      </c>
      <c r="AU272" s="245" t="s">
        <v>88</v>
      </c>
      <c r="AV272" s="13" t="s">
        <v>21</v>
      </c>
      <c r="AW272" s="13" t="s">
        <v>36</v>
      </c>
      <c r="AX272" s="13" t="s">
        <v>79</v>
      </c>
      <c r="AY272" s="245" t="s">
        <v>133</v>
      </c>
    </row>
    <row r="273" s="14" customFormat="1">
      <c r="A273" s="14"/>
      <c r="B273" s="246"/>
      <c r="C273" s="247"/>
      <c r="D273" s="231" t="s">
        <v>145</v>
      </c>
      <c r="E273" s="248" t="s">
        <v>1</v>
      </c>
      <c r="F273" s="249" t="s">
        <v>379</v>
      </c>
      <c r="G273" s="247"/>
      <c r="H273" s="250">
        <v>0.90000000000000002</v>
      </c>
      <c r="I273" s="251"/>
      <c r="J273" s="247"/>
      <c r="K273" s="247"/>
      <c r="L273" s="252"/>
      <c r="M273" s="253"/>
      <c r="N273" s="254"/>
      <c r="O273" s="254"/>
      <c r="P273" s="254"/>
      <c r="Q273" s="254"/>
      <c r="R273" s="254"/>
      <c r="S273" s="254"/>
      <c r="T273" s="255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T273" s="256" t="s">
        <v>145</v>
      </c>
      <c r="AU273" s="256" t="s">
        <v>88</v>
      </c>
      <c r="AV273" s="14" t="s">
        <v>88</v>
      </c>
      <c r="AW273" s="14" t="s">
        <v>36</v>
      </c>
      <c r="AX273" s="14" t="s">
        <v>79</v>
      </c>
      <c r="AY273" s="256" t="s">
        <v>133</v>
      </c>
    </row>
    <row r="274" s="15" customFormat="1">
      <c r="A274" s="15"/>
      <c r="B274" s="257"/>
      <c r="C274" s="258"/>
      <c r="D274" s="231" t="s">
        <v>145</v>
      </c>
      <c r="E274" s="259" t="s">
        <v>1</v>
      </c>
      <c r="F274" s="260" t="s">
        <v>161</v>
      </c>
      <c r="G274" s="258"/>
      <c r="H274" s="261">
        <v>0.90000000000000002</v>
      </c>
      <c r="I274" s="262"/>
      <c r="J274" s="258"/>
      <c r="K274" s="258"/>
      <c r="L274" s="263"/>
      <c r="M274" s="264"/>
      <c r="N274" s="265"/>
      <c r="O274" s="265"/>
      <c r="P274" s="265"/>
      <c r="Q274" s="265"/>
      <c r="R274" s="265"/>
      <c r="S274" s="265"/>
      <c r="T274" s="266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T274" s="267" t="s">
        <v>145</v>
      </c>
      <c r="AU274" s="267" t="s">
        <v>88</v>
      </c>
      <c r="AV274" s="15" t="s">
        <v>141</v>
      </c>
      <c r="AW274" s="15" t="s">
        <v>36</v>
      </c>
      <c r="AX274" s="15" t="s">
        <v>21</v>
      </c>
      <c r="AY274" s="267" t="s">
        <v>133</v>
      </c>
    </row>
    <row r="275" s="2" customFormat="1" ht="16.5" customHeight="1">
      <c r="A275" s="38"/>
      <c r="B275" s="39"/>
      <c r="C275" s="269" t="s">
        <v>380</v>
      </c>
      <c r="D275" s="269" t="s">
        <v>279</v>
      </c>
      <c r="E275" s="270" t="s">
        <v>381</v>
      </c>
      <c r="F275" s="271" t="s">
        <v>382</v>
      </c>
      <c r="G275" s="272" t="s">
        <v>185</v>
      </c>
      <c r="H275" s="273">
        <v>0.98999999999999999</v>
      </c>
      <c r="I275" s="274"/>
      <c r="J275" s="275">
        <f>ROUND(I275*H275,2)</f>
        <v>0</v>
      </c>
      <c r="K275" s="271" t="s">
        <v>140</v>
      </c>
      <c r="L275" s="276"/>
      <c r="M275" s="277" t="s">
        <v>1</v>
      </c>
      <c r="N275" s="278" t="s">
        <v>44</v>
      </c>
      <c r="O275" s="91"/>
      <c r="P275" s="227">
        <f>O275*H275</f>
        <v>0</v>
      </c>
      <c r="Q275" s="227">
        <v>0.00016000000000000001</v>
      </c>
      <c r="R275" s="227">
        <f>Q275*H275</f>
        <v>0.0001584</v>
      </c>
      <c r="S275" s="227">
        <v>0</v>
      </c>
      <c r="T275" s="228">
        <f>S275*H275</f>
        <v>0</v>
      </c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R275" s="229" t="s">
        <v>282</v>
      </c>
      <c r="AT275" s="229" t="s">
        <v>279</v>
      </c>
      <c r="AU275" s="229" t="s">
        <v>88</v>
      </c>
      <c r="AY275" s="17" t="s">
        <v>133</v>
      </c>
      <c r="BE275" s="230">
        <f>IF(N275="základní",J275,0)</f>
        <v>0</v>
      </c>
      <c r="BF275" s="230">
        <f>IF(N275="snížená",J275,0)</f>
        <v>0</v>
      </c>
      <c r="BG275" s="230">
        <f>IF(N275="zákl. přenesená",J275,0)</f>
        <v>0</v>
      </c>
      <c r="BH275" s="230">
        <f>IF(N275="sníž. přenesená",J275,0)</f>
        <v>0</v>
      </c>
      <c r="BI275" s="230">
        <f>IF(N275="nulová",J275,0)</f>
        <v>0</v>
      </c>
      <c r="BJ275" s="17" t="s">
        <v>21</v>
      </c>
      <c r="BK275" s="230">
        <f>ROUND(I275*H275,2)</f>
        <v>0</v>
      </c>
      <c r="BL275" s="17" t="s">
        <v>226</v>
      </c>
      <c r="BM275" s="229" t="s">
        <v>383</v>
      </c>
    </row>
    <row r="276" s="2" customFormat="1">
      <c r="A276" s="38"/>
      <c r="B276" s="39"/>
      <c r="C276" s="40"/>
      <c r="D276" s="231" t="s">
        <v>143</v>
      </c>
      <c r="E276" s="40"/>
      <c r="F276" s="232" t="s">
        <v>382</v>
      </c>
      <c r="G276" s="40"/>
      <c r="H276" s="40"/>
      <c r="I276" s="233"/>
      <c r="J276" s="40"/>
      <c r="K276" s="40"/>
      <c r="L276" s="44"/>
      <c r="M276" s="234"/>
      <c r="N276" s="235"/>
      <c r="O276" s="91"/>
      <c r="P276" s="91"/>
      <c r="Q276" s="91"/>
      <c r="R276" s="91"/>
      <c r="S276" s="91"/>
      <c r="T276" s="92"/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T276" s="17" t="s">
        <v>143</v>
      </c>
      <c r="AU276" s="17" t="s">
        <v>88</v>
      </c>
    </row>
    <row r="277" s="14" customFormat="1">
      <c r="A277" s="14"/>
      <c r="B277" s="246"/>
      <c r="C277" s="247"/>
      <c r="D277" s="231" t="s">
        <v>145</v>
      </c>
      <c r="E277" s="247"/>
      <c r="F277" s="249" t="s">
        <v>384</v>
      </c>
      <c r="G277" s="247"/>
      <c r="H277" s="250">
        <v>0.98999999999999999</v>
      </c>
      <c r="I277" s="251"/>
      <c r="J277" s="247"/>
      <c r="K277" s="247"/>
      <c r="L277" s="252"/>
      <c r="M277" s="253"/>
      <c r="N277" s="254"/>
      <c r="O277" s="254"/>
      <c r="P277" s="254"/>
      <c r="Q277" s="254"/>
      <c r="R277" s="254"/>
      <c r="S277" s="254"/>
      <c r="T277" s="255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T277" s="256" t="s">
        <v>145</v>
      </c>
      <c r="AU277" s="256" t="s">
        <v>88</v>
      </c>
      <c r="AV277" s="14" t="s">
        <v>88</v>
      </c>
      <c r="AW277" s="14" t="s">
        <v>4</v>
      </c>
      <c r="AX277" s="14" t="s">
        <v>21</v>
      </c>
      <c r="AY277" s="256" t="s">
        <v>133</v>
      </c>
    </row>
    <row r="278" s="2" customFormat="1" ht="24.15" customHeight="1">
      <c r="A278" s="38"/>
      <c r="B278" s="39"/>
      <c r="C278" s="218" t="s">
        <v>385</v>
      </c>
      <c r="D278" s="218" t="s">
        <v>136</v>
      </c>
      <c r="E278" s="219" t="s">
        <v>386</v>
      </c>
      <c r="F278" s="220" t="s">
        <v>387</v>
      </c>
      <c r="G278" s="221" t="s">
        <v>139</v>
      </c>
      <c r="H278" s="222">
        <v>35.299999999999997</v>
      </c>
      <c r="I278" s="223"/>
      <c r="J278" s="224">
        <f>ROUND(I278*H278,2)</f>
        <v>0</v>
      </c>
      <c r="K278" s="220" t="s">
        <v>140</v>
      </c>
      <c r="L278" s="44"/>
      <c r="M278" s="225" t="s">
        <v>1</v>
      </c>
      <c r="N278" s="226" t="s">
        <v>44</v>
      </c>
      <c r="O278" s="91"/>
      <c r="P278" s="227">
        <f>O278*H278</f>
        <v>0</v>
      </c>
      <c r="Q278" s="227">
        <v>0</v>
      </c>
      <c r="R278" s="227">
        <f>Q278*H278</f>
        <v>0</v>
      </c>
      <c r="S278" s="227">
        <v>0</v>
      </c>
      <c r="T278" s="228">
        <f>S278*H278</f>
        <v>0</v>
      </c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R278" s="229" t="s">
        <v>226</v>
      </c>
      <c r="AT278" s="229" t="s">
        <v>136</v>
      </c>
      <c r="AU278" s="229" t="s">
        <v>88</v>
      </c>
      <c r="AY278" s="17" t="s">
        <v>133</v>
      </c>
      <c r="BE278" s="230">
        <f>IF(N278="základní",J278,0)</f>
        <v>0</v>
      </c>
      <c r="BF278" s="230">
        <f>IF(N278="snížená",J278,0)</f>
        <v>0</v>
      </c>
      <c r="BG278" s="230">
        <f>IF(N278="zákl. přenesená",J278,0)</f>
        <v>0</v>
      </c>
      <c r="BH278" s="230">
        <f>IF(N278="sníž. přenesená",J278,0)</f>
        <v>0</v>
      </c>
      <c r="BI278" s="230">
        <f>IF(N278="nulová",J278,0)</f>
        <v>0</v>
      </c>
      <c r="BJ278" s="17" t="s">
        <v>21</v>
      </c>
      <c r="BK278" s="230">
        <f>ROUND(I278*H278,2)</f>
        <v>0</v>
      </c>
      <c r="BL278" s="17" t="s">
        <v>226</v>
      </c>
      <c r="BM278" s="229" t="s">
        <v>388</v>
      </c>
    </row>
    <row r="279" s="2" customFormat="1">
      <c r="A279" s="38"/>
      <c r="B279" s="39"/>
      <c r="C279" s="40"/>
      <c r="D279" s="231" t="s">
        <v>143</v>
      </c>
      <c r="E279" s="40"/>
      <c r="F279" s="232" t="s">
        <v>389</v>
      </c>
      <c r="G279" s="40"/>
      <c r="H279" s="40"/>
      <c r="I279" s="233"/>
      <c r="J279" s="40"/>
      <c r="K279" s="40"/>
      <c r="L279" s="44"/>
      <c r="M279" s="234"/>
      <c r="N279" s="235"/>
      <c r="O279" s="91"/>
      <c r="P279" s="91"/>
      <c r="Q279" s="91"/>
      <c r="R279" s="91"/>
      <c r="S279" s="91"/>
      <c r="T279" s="92"/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T279" s="17" t="s">
        <v>143</v>
      </c>
      <c r="AU279" s="17" t="s">
        <v>88</v>
      </c>
    </row>
    <row r="280" s="13" customFormat="1">
      <c r="A280" s="13"/>
      <c r="B280" s="236"/>
      <c r="C280" s="237"/>
      <c r="D280" s="231" t="s">
        <v>145</v>
      </c>
      <c r="E280" s="238" t="s">
        <v>1</v>
      </c>
      <c r="F280" s="239" t="s">
        <v>146</v>
      </c>
      <c r="G280" s="237"/>
      <c r="H280" s="238" t="s">
        <v>1</v>
      </c>
      <c r="I280" s="240"/>
      <c r="J280" s="237"/>
      <c r="K280" s="237"/>
      <c r="L280" s="241"/>
      <c r="M280" s="242"/>
      <c r="N280" s="243"/>
      <c r="O280" s="243"/>
      <c r="P280" s="243"/>
      <c r="Q280" s="243"/>
      <c r="R280" s="243"/>
      <c r="S280" s="243"/>
      <c r="T280" s="244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T280" s="245" t="s">
        <v>145</v>
      </c>
      <c r="AU280" s="245" t="s">
        <v>88</v>
      </c>
      <c r="AV280" s="13" t="s">
        <v>21</v>
      </c>
      <c r="AW280" s="13" t="s">
        <v>36</v>
      </c>
      <c r="AX280" s="13" t="s">
        <v>79</v>
      </c>
      <c r="AY280" s="245" t="s">
        <v>133</v>
      </c>
    </row>
    <row r="281" s="14" customFormat="1">
      <c r="A281" s="14"/>
      <c r="B281" s="246"/>
      <c r="C281" s="247"/>
      <c r="D281" s="231" t="s">
        <v>145</v>
      </c>
      <c r="E281" s="248" t="s">
        <v>1</v>
      </c>
      <c r="F281" s="249" t="s">
        <v>147</v>
      </c>
      <c r="G281" s="247"/>
      <c r="H281" s="250">
        <v>35.299999999999997</v>
      </c>
      <c r="I281" s="251"/>
      <c r="J281" s="247"/>
      <c r="K281" s="247"/>
      <c r="L281" s="252"/>
      <c r="M281" s="253"/>
      <c r="N281" s="254"/>
      <c r="O281" s="254"/>
      <c r="P281" s="254"/>
      <c r="Q281" s="254"/>
      <c r="R281" s="254"/>
      <c r="S281" s="254"/>
      <c r="T281" s="255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T281" s="256" t="s">
        <v>145</v>
      </c>
      <c r="AU281" s="256" t="s">
        <v>88</v>
      </c>
      <c r="AV281" s="14" t="s">
        <v>88</v>
      </c>
      <c r="AW281" s="14" t="s">
        <v>36</v>
      </c>
      <c r="AX281" s="14" t="s">
        <v>21</v>
      </c>
      <c r="AY281" s="256" t="s">
        <v>133</v>
      </c>
    </row>
    <row r="282" s="2" customFormat="1" ht="24.15" customHeight="1">
      <c r="A282" s="38"/>
      <c r="B282" s="39"/>
      <c r="C282" s="218" t="s">
        <v>390</v>
      </c>
      <c r="D282" s="218" t="s">
        <v>136</v>
      </c>
      <c r="E282" s="219" t="s">
        <v>391</v>
      </c>
      <c r="F282" s="220" t="s">
        <v>392</v>
      </c>
      <c r="G282" s="221" t="s">
        <v>223</v>
      </c>
      <c r="H282" s="222">
        <v>0.54800000000000004</v>
      </c>
      <c r="I282" s="223"/>
      <c r="J282" s="224">
        <f>ROUND(I282*H282,2)</f>
        <v>0</v>
      </c>
      <c r="K282" s="220" t="s">
        <v>140</v>
      </c>
      <c r="L282" s="44"/>
      <c r="M282" s="225" t="s">
        <v>1</v>
      </c>
      <c r="N282" s="226" t="s">
        <v>44</v>
      </c>
      <c r="O282" s="91"/>
      <c r="P282" s="227">
        <f>O282*H282</f>
        <v>0</v>
      </c>
      <c r="Q282" s="227">
        <v>0</v>
      </c>
      <c r="R282" s="227">
        <f>Q282*H282</f>
        <v>0</v>
      </c>
      <c r="S282" s="227">
        <v>0</v>
      </c>
      <c r="T282" s="228">
        <f>S282*H282</f>
        <v>0</v>
      </c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R282" s="229" t="s">
        <v>226</v>
      </c>
      <c r="AT282" s="229" t="s">
        <v>136</v>
      </c>
      <c r="AU282" s="229" t="s">
        <v>88</v>
      </c>
      <c r="AY282" s="17" t="s">
        <v>133</v>
      </c>
      <c r="BE282" s="230">
        <f>IF(N282="základní",J282,0)</f>
        <v>0</v>
      </c>
      <c r="BF282" s="230">
        <f>IF(N282="snížená",J282,0)</f>
        <v>0</v>
      </c>
      <c r="BG282" s="230">
        <f>IF(N282="zákl. přenesená",J282,0)</f>
        <v>0</v>
      </c>
      <c r="BH282" s="230">
        <f>IF(N282="sníž. přenesená",J282,0)</f>
        <v>0</v>
      </c>
      <c r="BI282" s="230">
        <f>IF(N282="nulová",J282,0)</f>
        <v>0</v>
      </c>
      <c r="BJ282" s="17" t="s">
        <v>21</v>
      </c>
      <c r="BK282" s="230">
        <f>ROUND(I282*H282,2)</f>
        <v>0</v>
      </c>
      <c r="BL282" s="17" t="s">
        <v>226</v>
      </c>
      <c r="BM282" s="229" t="s">
        <v>393</v>
      </c>
    </row>
    <row r="283" s="2" customFormat="1">
      <c r="A283" s="38"/>
      <c r="B283" s="39"/>
      <c r="C283" s="40"/>
      <c r="D283" s="231" t="s">
        <v>143</v>
      </c>
      <c r="E283" s="40"/>
      <c r="F283" s="232" t="s">
        <v>394</v>
      </c>
      <c r="G283" s="40"/>
      <c r="H283" s="40"/>
      <c r="I283" s="233"/>
      <c r="J283" s="40"/>
      <c r="K283" s="40"/>
      <c r="L283" s="44"/>
      <c r="M283" s="234"/>
      <c r="N283" s="235"/>
      <c r="O283" s="91"/>
      <c r="P283" s="91"/>
      <c r="Q283" s="91"/>
      <c r="R283" s="91"/>
      <c r="S283" s="91"/>
      <c r="T283" s="92"/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T283" s="17" t="s">
        <v>143</v>
      </c>
      <c r="AU283" s="17" t="s">
        <v>88</v>
      </c>
    </row>
    <row r="284" s="2" customFormat="1" ht="24.15" customHeight="1">
      <c r="A284" s="38"/>
      <c r="B284" s="39"/>
      <c r="C284" s="218" t="s">
        <v>395</v>
      </c>
      <c r="D284" s="218" t="s">
        <v>136</v>
      </c>
      <c r="E284" s="219" t="s">
        <v>396</v>
      </c>
      <c r="F284" s="220" t="s">
        <v>397</v>
      </c>
      <c r="G284" s="221" t="s">
        <v>223</v>
      </c>
      <c r="H284" s="222">
        <v>0.54800000000000004</v>
      </c>
      <c r="I284" s="223"/>
      <c r="J284" s="224">
        <f>ROUND(I284*H284,2)</f>
        <v>0</v>
      </c>
      <c r="K284" s="220" t="s">
        <v>140</v>
      </c>
      <c r="L284" s="44"/>
      <c r="M284" s="225" t="s">
        <v>1</v>
      </c>
      <c r="N284" s="226" t="s">
        <v>44</v>
      </c>
      <c r="O284" s="91"/>
      <c r="P284" s="227">
        <f>O284*H284</f>
        <v>0</v>
      </c>
      <c r="Q284" s="227">
        <v>0</v>
      </c>
      <c r="R284" s="227">
        <f>Q284*H284</f>
        <v>0</v>
      </c>
      <c r="S284" s="227">
        <v>0</v>
      </c>
      <c r="T284" s="228">
        <f>S284*H284</f>
        <v>0</v>
      </c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R284" s="229" t="s">
        <v>226</v>
      </c>
      <c r="AT284" s="229" t="s">
        <v>136</v>
      </c>
      <c r="AU284" s="229" t="s">
        <v>88</v>
      </c>
      <c r="AY284" s="17" t="s">
        <v>133</v>
      </c>
      <c r="BE284" s="230">
        <f>IF(N284="základní",J284,0)</f>
        <v>0</v>
      </c>
      <c r="BF284" s="230">
        <f>IF(N284="snížená",J284,0)</f>
        <v>0</v>
      </c>
      <c r="BG284" s="230">
        <f>IF(N284="zákl. přenesená",J284,0)</f>
        <v>0</v>
      </c>
      <c r="BH284" s="230">
        <f>IF(N284="sníž. přenesená",J284,0)</f>
        <v>0</v>
      </c>
      <c r="BI284" s="230">
        <f>IF(N284="nulová",J284,0)</f>
        <v>0</v>
      </c>
      <c r="BJ284" s="17" t="s">
        <v>21</v>
      </c>
      <c r="BK284" s="230">
        <f>ROUND(I284*H284,2)</f>
        <v>0</v>
      </c>
      <c r="BL284" s="17" t="s">
        <v>226</v>
      </c>
      <c r="BM284" s="229" t="s">
        <v>398</v>
      </c>
    </row>
    <row r="285" s="2" customFormat="1">
      <c r="A285" s="38"/>
      <c r="B285" s="39"/>
      <c r="C285" s="40"/>
      <c r="D285" s="231" t="s">
        <v>143</v>
      </c>
      <c r="E285" s="40"/>
      <c r="F285" s="232" t="s">
        <v>399</v>
      </c>
      <c r="G285" s="40"/>
      <c r="H285" s="40"/>
      <c r="I285" s="233"/>
      <c r="J285" s="40"/>
      <c r="K285" s="40"/>
      <c r="L285" s="44"/>
      <c r="M285" s="234"/>
      <c r="N285" s="235"/>
      <c r="O285" s="91"/>
      <c r="P285" s="91"/>
      <c r="Q285" s="91"/>
      <c r="R285" s="91"/>
      <c r="S285" s="91"/>
      <c r="T285" s="92"/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T285" s="17" t="s">
        <v>143</v>
      </c>
      <c r="AU285" s="17" t="s">
        <v>88</v>
      </c>
    </row>
    <row r="286" s="12" customFormat="1" ht="22.8" customHeight="1">
      <c r="A286" s="12"/>
      <c r="B286" s="202"/>
      <c r="C286" s="203"/>
      <c r="D286" s="204" t="s">
        <v>78</v>
      </c>
      <c r="E286" s="216" t="s">
        <v>400</v>
      </c>
      <c r="F286" s="216" t="s">
        <v>401</v>
      </c>
      <c r="G286" s="203"/>
      <c r="H286" s="203"/>
      <c r="I286" s="206"/>
      <c r="J286" s="217">
        <f>BK286</f>
        <v>0</v>
      </c>
      <c r="K286" s="203"/>
      <c r="L286" s="208"/>
      <c r="M286" s="209"/>
      <c r="N286" s="210"/>
      <c r="O286" s="210"/>
      <c r="P286" s="211">
        <f>SUM(P287:P299)</f>
        <v>0</v>
      </c>
      <c r="Q286" s="210"/>
      <c r="R286" s="211">
        <f>SUM(R287:R299)</f>
        <v>0.005000000000000001</v>
      </c>
      <c r="S286" s="210"/>
      <c r="T286" s="212">
        <f>SUM(T287:T299)</f>
        <v>0</v>
      </c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R286" s="213" t="s">
        <v>88</v>
      </c>
      <c r="AT286" s="214" t="s">
        <v>78</v>
      </c>
      <c r="AU286" s="214" t="s">
        <v>21</v>
      </c>
      <c r="AY286" s="213" t="s">
        <v>133</v>
      </c>
      <c r="BK286" s="215">
        <f>SUM(BK287:BK299)</f>
        <v>0</v>
      </c>
    </row>
    <row r="287" s="2" customFormat="1" ht="37.8" customHeight="1">
      <c r="A287" s="38"/>
      <c r="B287" s="39"/>
      <c r="C287" s="218" t="s">
        <v>402</v>
      </c>
      <c r="D287" s="218" t="s">
        <v>136</v>
      </c>
      <c r="E287" s="219" t="s">
        <v>403</v>
      </c>
      <c r="F287" s="220" t="s">
        <v>404</v>
      </c>
      <c r="G287" s="221" t="s">
        <v>139</v>
      </c>
      <c r="H287" s="222">
        <v>6.25</v>
      </c>
      <c r="I287" s="223"/>
      <c r="J287" s="224">
        <f>ROUND(I287*H287,2)</f>
        <v>0</v>
      </c>
      <c r="K287" s="220" t="s">
        <v>1</v>
      </c>
      <c r="L287" s="44"/>
      <c r="M287" s="225" t="s">
        <v>1</v>
      </c>
      <c r="N287" s="226" t="s">
        <v>44</v>
      </c>
      <c r="O287" s="91"/>
      <c r="P287" s="227">
        <f>O287*H287</f>
        <v>0</v>
      </c>
      <c r="Q287" s="227">
        <v>0.00066</v>
      </c>
      <c r="R287" s="227">
        <f>Q287*H287</f>
        <v>0.0041250000000000002</v>
      </c>
      <c r="S287" s="227">
        <v>0</v>
      </c>
      <c r="T287" s="228">
        <f>S287*H287</f>
        <v>0</v>
      </c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R287" s="229" t="s">
        <v>141</v>
      </c>
      <c r="AT287" s="229" t="s">
        <v>136</v>
      </c>
      <c r="AU287" s="229" t="s">
        <v>88</v>
      </c>
      <c r="AY287" s="17" t="s">
        <v>133</v>
      </c>
      <c r="BE287" s="230">
        <f>IF(N287="základní",J287,0)</f>
        <v>0</v>
      </c>
      <c r="BF287" s="230">
        <f>IF(N287="snížená",J287,0)</f>
        <v>0</v>
      </c>
      <c r="BG287" s="230">
        <f>IF(N287="zákl. přenesená",J287,0)</f>
        <v>0</v>
      </c>
      <c r="BH287" s="230">
        <f>IF(N287="sníž. přenesená",J287,0)</f>
        <v>0</v>
      </c>
      <c r="BI287" s="230">
        <f>IF(N287="nulová",J287,0)</f>
        <v>0</v>
      </c>
      <c r="BJ287" s="17" t="s">
        <v>21</v>
      </c>
      <c r="BK287" s="230">
        <f>ROUND(I287*H287,2)</f>
        <v>0</v>
      </c>
      <c r="BL287" s="17" t="s">
        <v>141</v>
      </c>
      <c r="BM287" s="229" t="s">
        <v>405</v>
      </c>
    </row>
    <row r="288" s="2" customFormat="1">
      <c r="A288" s="38"/>
      <c r="B288" s="39"/>
      <c r="C288" s="40"/>
      <c r="D288" s="231" t="s">
        <v>143</v>
      </c>
      <c r="E288" s="40"/>
      <c r="F288" s="232" t="s">
        <v>406</v>
      </c>
      <c r="G288" s="40"/>
      <c r="H288" s="40"/>
      <c r="I288" s="233"/>
      <c r="J288" s="40"/>
      <c r="K288" s="40"/>
      <c r="L288" s="44"/>
      <c r="M288" s="234"/>
      <c r="N288" s="235"/>
      <c r="O288" s="91"/>
      <c r="P288" s="91"/>
      <c r="Q288" s="91"/>
      <c r="R288" s="91"/>
      <c r="S288" s="91"/>
      <c r="T288" s="92"/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T288" s="17" t="s">
        <v>143</v>
      </c>
      <c r="AU288" s="17" t="s">
        <v>88</v>
      </c>
    </row>
    <row r="289" s="13" customFormat="1">
      <c r="A289" s="13"/>
      <c r="B289" s="236"/>
      <c r="C289" s="237"/>
      <c r="D289" s="231" t="s">
        <v>145</v>
      </c>
      <c r="E289" s="238" t="s">
        <v>1</v>
      </c>
      <c r="F289" s="239" t="s">
        <v>407</v>
      </c>
      <c r="G289" s="237"/>
      <c r="H289" s="238" t="s">
        <v>1</v>
      </c>
      <c r="I289" s="240"/>
      <c r="J289" s="237"/>
      <c r="K289" s="237"/>
      <c r="L289" s="241"/>
      <c r="M289" s="242"/>
      <c r="N289" s="243"/>
      <c r="O289" s="243"/>
      <c r="P289" s="243"/>
      <c r="Q289" s="243"/>
      <c r="R289" s="243"/>
      <c r="S289" s="243"/>
      <c r="T289" s="244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T289" s="245" t="s">
        <v>145</v>
      </c>
      <c r="AU289" s="245" t="s">
        <v>88</v>
      </c>
      <c r="AV289" s="13" t="s">
        <v>21</v>
      </c>
      <c r="AW289" s="13" t="s">
        <v>36</v>
      </c>
      <c r="AX289" s="13" t="s">
        <v>79</v>
      </c>
      <c r="AY289" s="245" t="s">
        <v>133</v>
      </c>
    </row>
    <row r="290" s="14" customFormat="1">
      <c r="A290" s="14"/>
      <c r="B290" s="246"/>
      <c r="C290" s="247"/>
      <c r="D290" s="231" t="s">
        <v>145</v>
      </c>
      <c r="E290" s="248" t="s">
        <v>1</v>
      </c>
      <c r="F290" s="249" t="s">
        <v>408</v>
      </c>
      <c r="G290" s="247"/>
      <c r="H290" s="250">
        <v>4</v>
      </c>
      <c r="I290" s="251"/>
      <c r="J290" s="247"/>
      <c r="K290" s="247"/>
      <c r="L290" s="252"/>
      <c r="M290" s="253"/>
      <c r="N290" s="254"/>
      <c r="O290" s="254"/>
      <c r="P290" s="254"/>
      <c r="Q290" s="254"/>
      <c r="R290" s="254"/>
      <c r="S290" s="254"/>
      <c r="T290" s="255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T290" s="256" t="s">
        <v>145</v>
      </c>
      <c r="AU290" s="256" t="s">
        <v>88</v>
      </c>
      <c r="AV290" s="14" t="s">
        <v>88</v>
      </c>
      <c r="AW290" s="14" t="s">
        <v>36</v>
      </c>
      <c r="AX290" s="14" t="s">
        <v>79</v>
      </c>
      <c r="AY290" s="256" t="s">
        <v>133</v>
      </c>
    </row>
    <row r="291" s="13" customFormat="1">
      <c r="A291" s="13"/>
      <c r="B291" s="236"/>
      <c r="C291" s="237"/>
      <c r="D291" s="231" t="s">
        <v>145</v>
      </c>
      <c r="E291" s="238" t="s">
        <v>1</v>
      </c>
      <c r="F291" s="239" t="s">
        <v>409</v>
      </c>
      <c r="G291" s="237"/>
      <c r="H291" s="238" t="s">
        <v>1</v>
      </c>
      <c r="I291" s="240"/>
      <c r="J291" s="237"/>
      <c r="K291" s="237"/>
      <c r="L291" s="241"/>
      <c r="M291" s="242"/>
      <c r="N291" s="243"/>
      <c r="O291" s="243"/>
      <c r="P291" s="243"/>
      <c r="Q291" s="243"/>
      <c r="R291" s="243"/>
      <c r="S291" s="243"/>
      <c r="T291" s="244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T291" s="245" t="s">
        <v>145</v>
      </c>
      <c r="AU291" s="245" t="s">
        <v>88</v>
      </c>
      <c r="AV291" s="13" t="s">
        <v>21</v>
      </c>
      <c r="AW291" s="13" t="s">
        <v>36</v>
      </c>
      <c r="AX291" s="13" t="s">
        <v>79</v>
      </c>
      <c r="AY291" s="245" t="s">
        <v>133</v>
      </c>
    </row>
    <row r="292" s="14" customFormat="1">
      <c r="A292" s="14"/>
      <c r="B292" s="246"/>
      <c r="C292" s="247"/>
      <c r="D292" s="231" t="s">
        <v>145</v>
      </c>
      <c r="E292" s="248" t="s">
        <v>1</v>
      </c>
      <c r="F292" s="249" t="s">
        <v>410</v>
      </c>
      <c r="G292" s="247"/>
      <c r="H292" s="250">
        <v>1</v>
      </c>
      <c r="I292" s="251"/>
      <c r="J292" s="247"/>
      <c r="K292" s="247"/>
      <c r="L292" s="252"/>
      <c r="M292" s="253"/>
      <c r="N292" s="254"/>
      <c r="O292" s="254"/>
      <c r="P292" s="254"/>
      <c r="Q292" s="254"/>
      <c r="R292" s="254"/>
      <c r="S292" s="254"/>
      <c r="T292" s="255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T292" s="256" t="s">
        <v>145</v>
      </c>
      <c r="AU292" s="256" t="s">
        <v>88</v>
      </c>
      <c r="AV292" s="14" t="s">
        <v>88</v>
      </c>
      <c r="AW292" s="14" t="s">
        <v>36</v>
      </c>
      <c r="AX292" s="14" t="s">
        <v>79</v>
      </c>
      <c r="AY292" s="256" t="s">
        <v>133</v>
      </c>
    </row>
    <row r="293" s="13" customFormat="1">
      <c r="A293" s="13"/>
      <c r="B293" s="236"/>
      <c r="C293" s="237"/>
      <c r="D293" s="231" t="s">
        <v>145</v>
      </c>
      <c r="E293" s="238" t="s">
        <v>1</v>
      </c>
      <c r="F293" s="239" t="s">
        <v>411</v>
      </c>
      <c r="G293" s="237"/>
      <c r="H293" s="238" t="s">
        <v>1</v>
      </c>
      <c r="I293" s="240"/>
      <c r="J293" s="237"/>
      <c r="K293" s="237"/>
      <c r="L293" s="241"/>
      <c r="M293" s="242"/>
      <c r="N293" s="243"/>
      <c r="O293" s="243"/>
      <c r="P293" s="243"/>
      <c r="Q293" s="243"/>
      <c r="R293" s="243"/>
      <c r="S293" s="243"/>
      <c r="T293" s="244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245" t="s">
        <v>145</v>
      </c>
      <c r="AU293" s="245" t="s">
        <v>88</v>
      </c>
      <c r="AV293" s="13" t="s">
        <v>21</v>
      </c>
      <c r="AW293" s="13" t="s">
        <v>36</v>
      </c>
      <c r="AX293" s="13" t="s">
        <v>79</v>
      </c>
      <c r="AY293" s="245" t="s">
        <v>133</v>
      </c>
    </row>
    <row r="294" s="14" customFormat="1">
      <c r="A294" s="14"/>
      <c r="B294" s="246"/>
      <c r="C294" s="247"/>
      <c r="D294" s="231" t="s">
        <v>145</v>
      </c>
      <c r="E294" s="248" t="s">
        <v>1</v>
      </c>
      <c r="F294" s="249" t="s">
        <v>412</v>
      </c>
      <c r="G294" s="247"/>
      <c r="H294" s="250">
        <v>1.25</v>
      </c>
      <c r="I294" s="251"/>
      <c r="J294" s="247"/>
      <c r="K294" s="247"/>
      <c r="L294" s="252"/>
      <c r="M294" s="253"/>
      <c r="N294" s="254"/>
      <c r="O294" s="254"/>
      <c r="P294" s="254"/>
      <c r="Q294" s="254"/>
      <c r="R294" s="254"/>
      <c r="S294" s="254"/>
      <c r="T294" s="255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T294" s="256" t="s">
        <v>145</v>
      </c>
      <c r="AU294" s="256" t="s">
        <v>88</v>
      </c>
      <c r="AV294" s="14" t="s">
        <v>88</v>
      </c>
      <c r="AW294" s="14" t="s">
        <v>36</v>
      </c>
      <c r="AX294" s="14" t="s">
        <v>79</v>
      </c>
      <c r="AY294" s="256" t="s">
        <v>133</v>
      </c>
    </row>
    <row r="295" s="15" customFormat="1">
      <c r="A295" s="15"/>
      <c r="B295" s="257"/>
      <c r="C295" s="258"/>
      <c r="D295" s="231" t="s">
        <v>145</v>
      </c>
      <c r="E295" s="259" t="s">
        <v>1</v>
      </c>
      <c r="F295" s="260" t="s">
        <v>161</v>
      </c>
      <c r="G295" s="258"/>
      <c r="H295" s="261">
        <v>6.25</v>
      </c>
      <c r="I295" s="262"/>
      <c r="J295" s="258"/>
      <c r="K295" s="258"/>
      <c r="L295" s="263"/>
      <c r="M295" s="264"/>
      <c r="N295" s="265"/>
      <c r="O295" s="265"/>
      <c r="P295" s="265"/>
      <c r="Q295" s="265"/>
      <c r="R295" s="265"/>
      <c r="S295" s="265"/>
      <c r="T295" s="266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T295" s="267" t="s">
        <v>145</v>
      </c>
      <c r="AU295" s="267" t="s">
        <v>88</v>
      </c>
      <c r="AV295" s="15" t="s">
        <v>141</v>
      </c>
      <c r="AW295" s="15" t="s">
        <v>36</v>
      </c>
      <c r="AX295" s="15" t="s">
        <v>21</v>
      </c>
      <c r="AY295" s="267" t="s">
        <v>133</v>
      </c>
    </row>
    <row r="296" s="2" customFormat="1" ht="24.15" customHeight="1">
      <c r="A296" s="38"/>
      <c r="B296" s="39"/>
      <c r="C296" s="218" t="s">
        <v>413</v>
      </c>
      <c r="D296" s="218" t="s">
        <v>136</v>
      </c>
      <c r="E296" s="219" t="s">
        <v>414</v>
      </c>
      <c r="F296" s="220" t="s">
        <v>415</v>
      </c>
      <c r="G296" s="221" t="s">
        <v>139</v>
      </c>
      <c r="H296" s="222">
        <v>6.25</v>
      </c>
      <c r="I296" s="223"/>
      <c r="J296" s="224">
        <f>ROUND(I296*H296,2)</f>
        <v>0</v>
      </c>
      <c r="K296" s="220" t="s">
        <v>140</v>
      </c>
      <c r="L296" s="44"/>
      <c r="M296" s="225" t="s">
        <v>1</v>
      </c>
      <c r="N296" s="226" t="s">
        <v>44</v>
      </c>
      <c r="O296" s="91"/>
      <c r="P296" s="227">
        <f>O296*H296</f>
        <v>0</v>
      </c>
      <c r="Q296" s="227">
        <v>8.0000000000000007E-05</v>
      </c>
      <c r="R296" s="227">
        <f>Q296*H296</f>
        <v>0.00050000000000000001</v>
      </c>
      <c r="S296" s="227">
        <v>0</v>
      </c>
      <c r="T296" s="228">
        <f>S296*H296</f>
        <v>0</v>
      </c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R296" s="229" t="s">
        <v>226</v>
      </c>
      <c r="AT296" s="229" t="s">
        <v>136</v>
      </c>
      <c r="AU296" s="229" t="s">
        <v>88</v>
      </c>
      <c r="AY296" s="17" t="s">
        <v>133</v>
      </c>
      <c r="BE296" s="230">
        <f>IF(N296="základní",J296,0)</f>
        <v>0</v>
      </c>
      <c r="BF296" s="230">
        <f>IF(N296="snížená",J296,0)</f>
        <v>0</v>
      </c>
      <c r="BG296" s="230">
        <f>IF(N296="zákl. přenesená",J296,0)</f>
        <v>0</v>
      </c>
      <c r="BH296" s="230">
        <f>IF(N296="sníž. přenesená",J296,0)</f>
        <v>0</v>
      </c>
      <c r="BI296" s="230">
        <f>IF(N296="nulová",J296,0)</f>
        <v>0</v>
      </c>
      <c r="BJ296" s="17" t="s">
        <v>21</v>
      </c>
      <c r="BK296" s="230">
        <f>ROUND(I296*H296,2)</f>
        <v>0</v>
      </c>
      <c r="BL296" s="17" t="s">
        <v>226</v>
      </c>
      <c r="BM296" s="229" t="s">
        <v>416</v>
      </c>
    </row>
    <row r="297" s="2" customFormat="1">
      <c r="A297" s="38"/>
      <c r="B297" s="39"/>
      <c r="C297" s="40"/>
      <c r="D297" s="231" t="s">
        <v>143</v>
      </c>
      <c r="E297" s="40"/>
      <c r="F297" s="232" t="s">
        <v>417</v>
      </c>
      <c r="G297" s="40"/>
      <c r="H297" s="40"/>
      <c r="I297" s="233"/>
      <c r="J297" s="40"/>
      <c r="K297" s="40"/>
      <c r="L297" s="44"/>
      <c r="M297" s="234"/>
      <c r="N297" s="235"/>
      <c r="O297" s="91"/>
      <c r="P297" s="91"/>
      <c r="Q297" s="91"/>
      <c r="R297" s="91"/>
      <c r="S297" s="91"/>
      <c r="T297" s="92"/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T297" s="17" t="s">
        <v>143</v>
      </c>
      <c r="AU297" s="17" t="s">
        <v>88</v>
      </c>
    </row>
    <row r="298" s="2" customFormat="1" ht="24.15" customHeight="1">
      <c r="A298" s="38"/>
      <c r="B298" s="39"/>
      <c r="C298" s="218" t="s">
        <v>418</v>
      </c>
      <c r="D298" s="218" t="s">
        <v>136</v>
      </c>
      <c r="E298" s="219" t="s">
        <v>419</v>
      </c>
      <c r="F298" s="220" t="s">
        <v>420</v>
      </c>
      <c r="G298" s="221" t="s">
        <v>139</v>
      </c>
      <c r="H298" s="222">
        <v>6.25</v>
      </c>
      <c r="I298" s="223"/>
      <c r="J298" s="224">
        <f>ROUND(I298*H298,2)</f>
        <v>0</v>
      </c>
      <c r="K298" s="220" t="s">
        <v>140</v>
      </c>
      <c r="L298" s="44"/>
      <c r="M298" s="225" t="s">
        <v>1</v>
      </c>
      <c r="N298" s="226" t="s">
        <v>44</v>
      </c>
      <c r="O298" s="91"/>
      <c r="P298" s="227">
        <f>O298*H298</f>
        <v>0</v>
      </c>
      <c r="Q298" s="227">
        <v>6.0000000000000002E-05</v>
      </c>
      <c r="R298" s="227">
        <f>Q298*H298</f>
        <v>0.00037500000000000001</v>
      </c>
      <c r="S298" s="227">
        <v>0</v>
      </c>
      <c r="T298" s="228">
        <f>S298*H298</f>
        <v>0</v>
      </c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R298" s="229" t="s">
        <v>226</v>
      </c>
      <c r="AT298" s="229" t="s">
        <v>136</v>
      </c>
      <c r="AU298" s="229" t="s">
        <v>88</v>
      </c>
      <c r="AY298" s="17" t="s">
        <v>133</v>
      </c>
      <c r="BE298" s="230">
        <f>IF(N298="základní",J298,0)</f>
        <v>0</v>
      </c>
      <c r="BF298" s="230">
        <f>IF(N298="snížená",J298,0)</f>
        <v>0</v>
      </c>
      <c r="BG298" s="230">
        <f>IF(N298="zákl. přenesená",J298,0)</f>
        <v>0</v>
      </c>
      <c r="BH298" s="230">
        <f>IF(N298="sníž. přenesená",J298,0)</f>
        <v>0</v>
      </c>
      <c r="BI298" s="230">
        <f>IF(N298="nulová",J298,0)</f>
        <v>0</v>
      </c>
      <c r="BJ298" s="17" t="s">
        <v>21</v>
      </c>
      <c r="BK298" s="230">
        <f>ROUND(I298*H298,2)</f>
        <v>0</v>
      </c>
      <c r="BL298" s="17" t="s">
        <v>226</v>
      </c>
      <c r="BM298" s="229" t="s">
        <v>421</v>
      </c>
    </row>
    <row r="299" s="2" customFormat="1">
      <c r="A299" s="38"/>
      <c r="B299" s="39"/>
      <c r="C299" s="40"/>
      <c r="D299" s="231" t="s">
        <v>143</v>
      </c>
      <c r="E299" s="40"/>
      <c r="F299" s="232" t="s">
        <v>422</v>
      </c>
      <c r="G299" s="40"/>
      <c r="H299" s="40"/>
      <c r="I299" s="233"/>
      <c r="J299" s="40"/>
      <c r="K299" s="40"/>
      <c r="L299" s="44"/>
      <c r="M299" s="234"/>
      <c r="N299" s="235"/>
      <c r="O299" s="91"/>
      <c r="P299" s="91"/>
      <c r="Q299" s="91"/>
      <c r="R299" s="91"/>
      <c r="S299" s="91"/>
      <c r="T299" s="92"/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  <c r="AE299" s="38"/>
      <c r="AT299" s="17" t="s">
        <v>143</v>
      </c>
      <c r="AU299" s="17" t="s">
        <v>88</v>
      </c>
    </row>
    <row r="300" s="12" customFormat="1" ht="22.8" customHeight="1">
      <c r="A300" s="12"/>
      <c r="B300" s="202"/>
      <c r="C300" s="203"/>
      <c r="D300" s="204" t="s">
        <v>78</v>
      </c>
      <c r="E300" s="216" t="s">
        <v>423</v>
      </c>
      <c r="F300" s="216" t="s">
        <v>424</v>
      </c>
      <c r="G300" s="203"/>
      <c r="H300" s="203"/>
      <c r="I300" s="206"/>
      <c r="J300" s="217">
        <f>BK300</f>
        <v>0</v>
      </c>
      <c r="K300" s="203"/>
      <c r="L300" s="208"/>
      <c r="M300" s="209"/>
      <c r="N300" s="210"/>
      <c r="O300" s="210"/>
      <c r="P300" s="211">
        <f>SUM(P301:P322)</f>
        <v>0</v>
      </c>
      <c r="Q300" s="210"/>
      <c r="R300" s="211">
        <f>SUM(R301:R322)</f>
        <v>0.1110568264</v>
      </c>
      <c r="S300" s="210"/>
      <c r="T300" s="212">
        <f>SUM(T301:T322)</f>
        <v>0.01437253</v>
      </c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R300" s="213" t="s">
        <v>88</v>
      </c>
      <c r="AT300" s="214" t="s">
        <v>78</v>
      </c>
      <c r="AU300" s="214" t="s">
        <v>21</v>
      </c>
      <c r="AY300" s="213" t="s">
        <v>133</v>
      </c>
      <c r="BK300" s="215">
        <f>SUM(BK301:BK322)</f>
        <v>0</v>
      </c>
    </row>
    <row r="301" s="2" customFormat="1" ht="16.5" customHeight="1">
      <c r="A301" s="38"/>
      <c r="B301" s="39"/>
      <c r="C301" s="218" t="s">
        <v>425</v>
      </c>
      <c r="D301" s="218" t="s">
        <v>136</v>
      </c>
      <c r="E301" s="219" t="s">
        <v>426</v>
      </c>
      <c r="F301" s="220" t="s">
        <v>427</v>
      </c>
      <c r="G301" s="221" t="s">
        <v>139</v>
      </c>
      <c r="H301" s="222">
        <v>46.363</v>
      </c>
      <c r="I301" s="223"/>
      <c r="J301" s="224">
        <f>ROUND(I301*H301,2)</f>
        <v>0</v>
      </c>
      <c r="K301" s="220" t="s">
        <v>140</v>
      </c>
      <c r="L301" s="44"/>
      <c r="M301" s="225" t="s">
        <v>1</v>
      </c>
      <c r="N301" s="226" t="s">
        <v>44</v>
      </c>
      <c r="O301" s="91"/>
      <c r="P301" s="227">
        <f>O301*H301</f>
        <v>0</v>
      </c>
      <c r="Q301" s="227">
        <v>0.001</v>
      </c>
      <c r="R301" s="227">
        <f>Q301*H301</f>
        <v>0.046363000000000001</v>
      </c>
      <c r="S301" s="227">
        <v>0.00031</v>
      </c>
      <c r="T301" s="228">
        <f>S301*H301</f>
        <v>0.01437253</v>
      </c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R301" s="229" t="s">
        <v>226</v>
      </c>
      <c r="AT301" s="229" t="s">
        <v>136</v>
      </c>
      <c r="AU301" s="229" t="s">
        <v>88</v>
      </c>
      <c r="AY301" s="17" t="s">
        <v>133</v>
      </c>
      <c r="BE301" s="230">
        <f>IF(N301="základní",J301,0)</f>
        <v>0</v>
      </c>
      <c r="BF301" s="230">
        <f>IF(N301="snížená",J301,0)</f>
        <v>0</v>
      </c>
      <c r="BG301" s="230">
        <f>IF(N301="zákl. přenesená",J301,0)</f>
        <v>0</v>
      </c>
      <c r="BH301" s="230">
        <f>IF(N301="sníž. přenesená",J301,0)</f>
        <v>0</v>
      </c>
      <c r="BI301" s="230">
        <f>IF(N301="nulová",J301,0)</f>
        <v>0</v>
      </c>
      <c r="BJ301" s="17" t="s">
        <v>21</v>
      </c>
      <c r="BK301" s="230">
        <f>ROUND(I301*H301,2)</f>
        <v>0</v>
      </c>
      <c r="BL301" s="17" t="s">
        <v>226</v>
      </c>
      <c r="BM301" s="229" t="s">
        <v>428</v>
      </c>
    </row>
    <row r="302" s="2" customFormat="1">
      <c r="A302" s="38"/>
      <c r="B302" s="39"/>
      <c r="C302" s="40"/>
      <c r="D302" s="231" t="s">
        <v>143</v>
      </c>
      <c r="E302" s="40"/>
      <c r="F302" s="232" t="s">
        <v>429</v>
      </c>
      <c r="G302" s="40"/>
      <c r="H302" s="40"/>
      <c r="I302" s="233"/>
      <c r="J302" s="40"/>
      <c r="K302" s="40"/>
      <c r="L302" s="44"/>
      <c r="M302" s="234"/>
      <c r="N302" s="235"/>
      <c r="O302" s="91"/>
      <c r="P302" s="91"/>
      <c r="Q302" s="91"/>
      <c r="R302" s="91"/>
      <c r="S302" s="91"/>
      <c r="T302" s="92"/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T302" s="17" t="s">
        <v>143</v>
      </c>
      <c r="AU302" s="17" t="s">
        <v>88</v>
      </c>
    </row>
    <row r="303" s="13" customFormat="1">
      <c r="A303" s="13"/>
      <c r="B303" s="236"/>
      <c r="C303" s="237"/>
      <c r="D303" s="231" t="s">
        <v>145</v>
      </c>
      <c r="E303" s="238" t="s">
        <v>1</v>
      </c>
      <c r="F303" s="239" t="s">
        <v>146</v>
      </c>
      <c r="G303" s="237"/>
      <c r="H303" s="238" t="s">
        <v>1</v>
      </c>
      <c r="I303" s="240"/>
      <c r="J303" s="237"/>
      <c r="K303" s="237"/>
      <c r="L303" s="241"/>
      <c r="M303" s="242"/>
      <c r="N303" s="243"/>
      <c r="O303" s="243"/>
      <c r="P303" s="243"/>
      <c r="Q303" s="243"/>
      <c r="R303" s="243"/>
      <c r="S303" s="243"/>
      <c r="T303" s="244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T303" s="245" t="s">
        <v>145</v>
      </c>
      <c r="AU303" s="245" t="s">
        <v>88</v>
      </c>
      <c r="AV303" s="13" t="s">
        <v>21</v>
      </c>
      <c r="AW303" s="13" t="s">
        <v>36</v>
      </c>
      <c r="AX303" s="13" t="s">
        <v>79</v>
      </c>
      <c r="AY303" s="245" t="s">
        <v>133</v>
      </c>
    </row>
    <row r="304" s="14" customFormat="1">
      <c r="A304" s="14"/>
      <c r="B304" s="246"/>
      <c r="C304" s="247"/>
      <c r="D304" s="231" t="s">
        <v>145</v>
      </c>
      <c r="E304" s="248" t="s">
        <v>1</v>
      </c>
      <c r="F304" s="249" t="s">
        <v>430</v>
      </c>
      <c r="G304" s="247"/>
      <c r="H304" s="250">
        <v>35.299999999999997</v>
      </c>
      <c r="I304" s="251"/>
      <c r="J304" s="247"/>
      <c r="K304" s="247"/>
      <c r="L304" s="252"/>
      <c r="M304" s="253"/>
      <c r="N304" s="254"/>
      <c r="O304" s="254"/>
      <c r="P304" s="254"/>
      <c r="Q304" s="254"/>
      <c r="R304" s="254"/>
      <c r="S304" s="254"/>
      <c r="T304" s="255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T304" s="256" t="s">
        <v>145</v>
      </c>
      <c r="AU304" s="256" t="s">
        <v>88</v>
      </c>
      <c r="AV304" s="14" t="s">
        <v>88</v>
      </c>
      <c r="AW304" s="14" t="s">
        <v>36</v>
      </c>
      <c r="AX304" s="14" t="s">
        <v>79</v>
      </c>
      <c r="AY304" s="256" t="s">
        <v>133</v>
      </c>
    </row>
    <row r="305" s="14" customFormat="1">
      <c r="A305" s="14"/>
      <c r="B305" s="246"/>
      <c r="C305" s="247"/>
      <c r="D305" s="231" t="s">
        <v>145</v>
      </c>
      <c r="E305" s="248" t="s">
        <v>1</v>
      </c>
      <c r="F305" s="249" t="s">
        <v>431</v>
      </c>
      <c r="G305" s="247"/>
      <c r="H305" s="250">
        <v>11.063000000000001</v>
      </c>
      <c r="I305" s="251"/>
      <c r="J305" s="247"/>
      <c r="K305" s="247"/>
      <c r="L305" s="252"/>
      <c r="M305" s="253"/>
      <c r="N305" s="254"/>
      <c r="O305" s="254"/>
      <c r="P305" s="254"/>
      <c r="Q305" s="254"/>
      <c r="R305" s="254"/>
      <c r="S305" s="254"/>
      <c r="T305" s="255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T305" s="256" t="s">
        <v>145</v>
      </c>
      <c r="AU305" s="256" t="s">
        <v>88</v>
      </c>
      <c r="AV305" s="14" t="s">
        <v>88</v>
      </c>
      <c r="AW305" s="14" t="s">
        <v>36</v>
      </c>
      <c r="AX305" s="14" t="s">
        <v>79</v>
      </c>
      <c r="AY305" s="256" t="s">
        <v>133</v>
      </c>
    </row>
    <row r="306" s="15" customFormat="1">
      <c r="A306" s="15"/>
      <c r="B306" s="257"/>
      <c r="C306" s="258"/>
      <c r="D306" s="231" t="s">
        <v>145</v>
      </c>
      <c r="E306" s="259" t="s">
        <v>1</v>
      </c>
      <c r="F306" s="260" t="s">
        <v>161</v>
      </c>
      <c r="G306" s="258"/>
      <c r="H306" s="261">
        <v>46.363</v>
      </c>
      <c r="I306" s="262"/>
      <c r="J306" s="258"/>
      <c r="K306" s="258"/>
      <c r="L306" s="263"/>
      <c r="M306" s="264"/>
      <c r="N306" s="265"/>
      <c r="O306" s="265"/>
      <c r="P306" s="265"/>
      <c r="Q306" s="265"/>
      <c r="R306" s="265"/>
      <c r="S306" s="265"/>
      <c r="T306" s="266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T306" s="267" t="s">
        <v>145</v>
      </c>
      <c r="AU306" s="267" t="s">
        <v>88</v>
      </c>
      <c r="AV306" s="15" t="s">
        <v>141</v>
      </c>
      <c r="AW306" s="15" t="s">
        <v>36</v>
      </c>
      <c r="AX306" s="15" t="s">
        <v>21</v>
      </c>
      <c r="AY306" s="267" t="s">
        <v>133</v>
      </c>
    </row>
    <row r="307" s="2" customFormat="1" ht="24.15" customHeight="1">
      <c r="A307" s="38"/>
      <c r="B307" s="39"/>
      <c r="C307" s="218" t="s">
        <v>432</v>
      </c>
      <c r="D307" s="218" t="s">
        <v>136</v>
      </c>
      <c r="E307" s="219" t="s">
        <v>433</v>
      </c>
      <c r="F307" s="220" t="s">
        <v>434</v>
      </c>
      <c r="G307" s="221" t="s">
        <v>139</v>
      </c>
      <c r="H307" s="222">
        <v>46.363</v>
      </c>
      <c r="I307" s="223"/>
      <c r="J307" s="224">
        <f>ROUND(I307*H307,2)</f>
        <v>0</v>
      </c>
      <c r="K307" s="220" t="s">
        <v>140</v>
      </c>
      <c r="L307" s="44"/>
      <c r="M307" s="225" t="s">
        <v>1</v>
      </c>
      <c r="N307" s="226" t="s">
        <v>44</v>
      </c>
      <c r="O307" s="91"/>
      <c r="P307" s="227">
        <f>O307*H307</f>
        <v>0</v>
      </c>
      <c r="Q307" s="227">
        <v>0</v>
      </c>
      <c r="R307" s="227">
        <f>Q307*H307</f>
        <v>0</v>
      </c>
      <c r="S307" s="227">
        <v>0</v>
      </c>
      <c r="T307" s="228">
        <f>S307*H307</f>
        <v>0</v>
      </c>
      <c r="U307" s="38"/>
      <c r="V307" s="38"/>
      <c r="W307" s="38"/>
      <c r="X307" s="38"/>
      <c r="Y307" s="38"/>
      <c r="Z307" s="38"/>
      <c r="AA307" s="38"/>
      <c r="AB307" s="38"/>
      <c r="AC307" s="38"/>
      <c r="AD307" s="38"/>
      <c r="AE307" s="38"/>
      <c r="AR307" s="229" t="s">
        <v>226</v>
      </c>
      <c r="AT307" s="229" t="s">
        <v>136</v>
      </c>
      <c r="AU307" s="229" t="s">
        <v>88</v>
      </c>
      <c r="AY307" s="17" t="s">
        <v>133</v>
      </c>
      <c r="BE307" s="230">
        <f>IF(N307="základní",J307,0)</f>
        <v>0</v>
      </c>
      <c r="BF307" s="230">
        <f>IF(N307="snížená",J307,0)</f>
        <v>0</v>
      </c>
      <c r="BG307" s="230">
        <f>IF(N307="zákl. přenesená",J307,0)</f>
        <v>0</v>
      </c>
      <c r="BH307" s="230">
        <f>IF(N307="sníž. přenesená",J307,0)</f>
        <v>0</v>
      </c>
      <c r="BI307" s="230">
        <f>IF(N307="nulová",J307,0)</f>
        <v>0</v>
      </c>
      <c r="BJ307" s="17" t="s">
        <v>21</v>
      </c>
      <c r="BK307" s="230">
        <f>ROUND(I307*H307,2)</f>
        <v>0</v>
      </c>
      <c r="BL307" s="17" t="s">
        <v>226</v>
      </c>
      <c r="BM307" s="229" t="s">
        <v>435</v>
      </c>
    </row>
    <row r="308" s="2" customFormat="1">
      <c r="A308" s="38"/>
      <c r="B308" s="39"/>
      <c r="C308" s="40"/>
      <c r="D308" s="231" t="s">
        <v>143</v>
      </c>
      <c r="E308" s="40"/>
      <c r="F308" s="232" t="s">
        <v>436</v>
      </c>
      <c r="G308" s="40"/>
      <c r="H308" s="40"/>
      <c r="I308" s="233"/>
      <c r="J308" s="40"/>
      <c r="K308" s="40"/>
      <c r="L308" s="44"/>
      <c r="M308" s="234"/>
      <c r="N308" s="235"/>
      <c r="O308" s="91"/>
      <c r="P308" s="91"/>
      <c r="Q308" s="91"/>
      <c r="R308" s="91"/>
      <c r="S308" s="91"/>
      <c r="T308" s="92"/>
      <c r="U308" s="38"/>
      <c r="V308" s="38"/>
      <c r="W308" s="38"/>
      <c r="X308" s="38"/>
      <c r="Y308" s="38"/>
      <c r="Z308" s="38"/>
      <c r="AA308" s="38"/>
      <c r="AB308" s="38"/>
      <c r="AC308" s="38"/>
      <c r="AD308" s="38"/>
      <c r="AE308" s="38"/>
      <c r="AT308" s="17" t="s">
        <v>143</v>
      </c>
      <c r="AU308" s="17" t="s">
        <v>88</v>
      </c>
    </row>
    <row r="309" s="2" customFormat="1" ht="24.15" customHeight="1">
      <c r="A309" s="38"/>
      <c r="B309" s="39"/>
      <c r="C309" s="218" t="s">
        <v>437</v>
      </c>
      <c r="D309" s="218" t="s">
        <v>136</v>
      </c>
      <c r="E309" s="219" t="s">
        <v>438</v>
      </c>
      <c r="F309" s="220" t="s">
        <v>439</v>
      </c>
      <c r="G309" s="221" t="s">
        <v>139</v>
      </c>
      <c r="H309" s="222">
        <v>132.78700000000001</v>
      </c>
      <c r="I309" s="223"/>
      <c r="J309" s="224">
        <f>ROUND(I309*H309,2)</f>
        <v>0</v>
      </c>
      <c r="K309" s="220" t="s">
        <v>140</v>
      </c>
      <c r="L309" s="44"/>
      <c r="M309" s="225" t="s">
        <v>1</v>
      </c>
      <c r="N309" s="226" t="s">
        <v>44</v>
      </c>
      <c r="O309" s="91"/>
      <c r="P309" s="227">
        <f>O309*H309</f>
        <v>0</v>
      </c>
      <c r="Q309" s="227">
        <v>0.00020120000000000001</v>
      </c>
      <c r="R309" s="227">
        <f>Q309*H309</f>
        <v>0.026716744400000002</v>
      </c>
      <c r="S309" s="227">
        <v>0</v>
      </c>
      <c r="T309" s="228">
        <f>S309*H309</f>
        <v>0</v>
      </c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38"/>
      <c r="AR309" s="229" t="s">
        <v>226</v>
      </c>
      <c r="AT309" s="229" t="s">
        <v>136</v>
      </c>
      <c r="AU309" s="229" t="s">
        <v>88</v>
      </c>
      <c r="AY309" s="17" t="s">
        <v>133</v>
      </c>
      <c r="BE309" s="230">
        <f>IF(N309="základní",J309,0)</f>
        <v>0</v>
      </c>
      <c r="BF309" s="230">
        <f>IF(N309="snížená",J309,0)</f>
        <v>0</v>
      </c>
      <c r="BG309" s="230">
        <f>IF(N309="zákl. přenesená",J309,0)</f>
        <v>0</v>
      </c>
      <c r="BH309" s="230">
        <f>IF(N309="sníž. přenesená",J309,0)</f>
        <v>0</v>
      </c>
      <c r="BI309" s="230">
        <f>IF(N309="nulová",J309,0)</f>
        <v>0</v>
      </c>
      <c r="BJ309" s="17" t="s">
        <v>21</v>
      </c>
      <c r="BK309" s="230">
        <f>ROUND(I309*H309,2)</f>
        <v>0</v>
      </c>
      <c r="BL309" s="17" t="s">
        <v>226</v>
      </c>
      <c r="BM309" s="229" t="s">
        <v>440</v>
      </c>
    </row>
    <row r="310" s="2" customFormat="1">
      <c r="A310" s="38"/>
      <c r="B310" s="39"/>
      <c r="C310" s="40"/>
      <c r="D310" s="231" t="s">
        <v>143</v>
      </c>
      <c r="E310" s="40"/>
      <c r="F310" s="232" t="s">
        <v>441</v>
      </c>
      <c r="G310" s="40"/>
      <c r="H310" s="40"/>
      <c r="I310" s="233"/>
      <c r="J310" s="40"/>
      <c r="K310" s="40"/>
      <c r="L310" s="44"/>
      <c r="M310" s="234"/>
      <c r="N310" s="235"/>
      <c r="O310" s="91"/>
      <c r="P310" s="91"/>
      <c r="Q310" s="91"/>
      <c r="R310" s="91"/>
      <c r="S310" s="91"/>
      <c r="T310" s="92"/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  <c r="AT310" s="17" t="s">
        <v>143</v>
      </c>
      <c r="AU310" s="17" t="s">
        <v>88</v>
      </c>
    </row>
    <row r="311" s="13" customFormat="1">
      <c r="A311" s="13"/>
      <c r="B311" s="236"/>
      <c r="C311" s="237"/>
      <c r="D311" s="231" t="s">
        <v>145</v>
      </c>
      <c r="E311" s="238" t="s">
        <v>1</v>
      </c>
      <c r="F311" s="239" t="s">
        <v>264</v>
      </c>
      <c r="G311" s="237"/>
      <c r="H311" s="238" t="s">
        <v>1</v>
      </c>
      <c r="I311" s="240"/>
      <c r="J311" s="237"/>
      <c r="K311" s="237"/>
      <c r="L311" s="241"/>
      <c r="M311" s="242"/>
      <c r="N311" s="243"/>
      <c r="O311" s="243"/>
      <c r="P311" s="243"/>
      <c r="Q311" s="243"/>
      <c r="R311" s="243"/>
      <c r="S311" s="243"/>
      <c r="T311" s="244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T311" s="245" t="s">
        <v>145</v>
      </c>
      <c r="AU311" s="245" t="s">
        <v>88</v>
      </c>
      <c r="AV311" s="13" t="s">
        <v>21</v>
      </c>
      <c r="AW311" s="13" t="s">
        <v>36</v>
      </c>
      <c r="AX311" s="13" t="s">
        <v>79</v>
      </c>
      <c r="AY311" s="245" t="s">
        <v>133</v>
      </c>
    </row>
    <row r="312" s="14" customFormat="1">
      <c r="A312" s="14"/>
      <c r="B312" s="246"/>
      <c r="C312" s="247"/>
      <c r="D312" s="231" t="s">
        <v>145</v>
      </c>
      <c r="E312" s="248" t="s">
        <v>1</v>
      </c>
      <c r="F312" s="249" t="s">
        <v>442</v>
      </c>
      <c r="G312" s="247"/>
      <c r="H312" s="250">
        <v>86.424000000000007</v>
      </c>
      <c r="I312" s="251"/>
      <c r="J312" s="247"/>
      <c r="K312" s="247"/>
      <c r="L312" s="252"/>
      <c r="M312" s="253"/>
      <c r="N312" s="254"/>
      <c r="O312" s="254"/>
      <c r="P312" s="254"/>
      <c r="Q312" s="254"/>
      <c r="R312" s="254"/>
      <c r="S312" s="254"/>
      <c r="T312" s="255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T312" s="256" t="s">
        <v>145</v>
      </c>
      <c r="AU312" s="256" t="s">
        <v>88</v>
      </c>
      <c r="AV312" s="14" t="s">
        <v>88</v>
      </c>
      <c r="AW312" s="14" t="s">
        <v>36</v>
      </c>
      <c r="AX312" s="14" t="s">
        <v>79</v>
      </c>
      <c r="AY312" s="256" t="s">
        <v>133</v>
      </c>
    </row>
    <row r="313" s="14" customFormat="1">
      <c r="A313" s="14"/>
      <c r="B313" s="246"/>
      <c r="C313" s="247"/>
      <c r="D313" s="231" t="s">
        <v>145</v>
      </c>
      <c r="E313" s="248" t="s">
        <v>1</v>
      </c>
      <c r="F313" s="249" t="s">
        <v>443</v>
      </c>
      <c r="G313" s="247"/>
      <c r="H313" s="250">
        <v>35.299999999999997</v>
      </c>
      <c r="I313" s="251"/>
      <c r="J313" s="247"/>
      <c r="K313" s="247"/>
      <c r="L313" s="252"/>
      <c r="M313" s="253"/>
      <c r="N313" s="254"/>
      <c r="O313" s="254"/>
      <c r="P313" s="254"/>
      <c r="Q313" s="254"/>
      <c r="R313" s="254"/>
      <c r="S313" s="254"/>
      <c r="T313" s="255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T313" s="256" t="s">
        <v>145</v>
      </c>
      <c r="AU313" s="256" t="s">
        <v>88</v>
      </c>
      <c r="AV313" s="14" t="s">
        <v>88</v>
      </c>
      <c r="AW313" s="14" t="s">
        <v>36</v>
      </c>
      <c r="AX313" s="14" t="s">
        <v>79</v>
      </c>
      <c r="AY313" s="256" t="s">
        <v>133</v>
      </c>
    </row>
    <row r="314" s="14" customFormat="1">
      <c r="A314" s="14"/>
      <c r="B314" s="246"/>
      <c r="C314" s="247"/>
      <c r="D314" s="231" t="s">
        <v>145</v>
      </c>
      <c r="E314" s="248" t="s">
        <v>1</v>
      </c>
      <c r="F314" s="249" t="s">
        <v>431</v>
      </c>
      <c r="G314" s="247"/>
      <c r="H314" s="250">
        <v>11.063000000000001</v>
      </c>
      <c r="I314" s="251"/>
      <c r="J314" s="247"/>
      <c r="K314" s="247"/>
      <c r="L314" s="252"/>
      <c r="M314" s="253"/>
      <c r="N314" s="254"/>
      <c r="O314" s="254"/>
      <c r="P314" s="254"/>
      <c r="Q314" s="254"/>
      <c r="R314" s="254"/>
      <c r="S314" s="254"/>
      <c r="T314" s="255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T314" s="256" t="s">
        <v>145</v>
      </c>
      <c r="AU314" s="256" t="s">
        <v>88</v>
      </c>
      <c r="AV314" s="14" t="s">
        <v>88</v>
      </c>
      <c r="AW314" s="14" t="s">
        <v>36</v>
      </c>
      <c r="AX314" s="14" t="s">
        <v>79</v>
      </c>
      <c r="AY314" s="256" t="s">
        <v>133</v>
      </c>
    </row>
    <row r="315" s="15" customFormat="1">
      <c r="A315" s="15"/>
      <c r="B315" s="257"/>
      <c r="C315" s="258"/>
      <c r="D315" s="231" t="s">
        <v>145</v>
      </c>
      <c r="E315" s="259" t="s">
        <v>1</v>
      </c>
      <c r="F315" s="260" t="s">
        <v>161</v>
      </c>
      <c r="G315" s="258"/>
      <c r="H315" s="261">
        <v>132.78700000000001</v>
      </c>
      <c r="I315" s="262"/>
      <c r="J315" s="258"/>
      <c r="K315" s="258"/>
      <c r="L315" s="263"/>
      <c r="M315" s="264"/>
      <c r="N315" s="265"/>
      <c r="O315" s="265"/>
      <c r="P315" s="265"/>
      <c r="Q315" s="265"/>
      <c r="R315" s="265"/>
      <c r="S315" s="265"/>
      <c r="T315" s="266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T315" s="267" t="s">
        <v>145</v>
      </c>
      <c r="AU315" s="267" t="s">
        <v>88</v>
      </c>
      <c r="AV315" s="15" t="s">
        <v>141</v>
      </c>
      <c r="AW315" s="15" t="s">
        <v>36</v>
      </c>
      <c r="AX315" s="15" t="s">
        <v>21</v>
      </c>
      <c r="AY315" s="267" t="s">
        <v>133</v>
      </c>
    </row>
    <row r="316" s="2" customFormat="1" ht="24.15" customHeight="1">
      <c r="A316" s="38"/>
      <c r="B316" s="39"/>
      <c r="C316" s="218" t="s">
        <v>444</v>
      </c>
      <c r="D316" s="218" t="s">
        <v>136</v>
      </c>
      <c r="E316" s="219" t="s">
        <v>445</v>
      </c>
      <c r="F316" s="220" t="s">
        <v>446</v>
      </c>
      <c r="G316" s="221" t="s">
        <v>139</v>
      </c>
      <c r="H316" s="222">
        <v>132.78700000000001</v>
      </c>
      <c r="I316" s="223"/>
      <c r="J316" s="224">
        <f>ROUND(I316*H316,2)</f>
        <v>0</v>
      </c>
      <c r="K316" s="220" t="s">
        <v>140</v>
      </c>
      <c r="L316" s="44"/>
      <c r="M316" s="225" t="s">
        <v>1</v>
      </c>
      <c r="N316" s="226" t="s">
        <v>44</v>
      </c>
      <c r="O316" s="91"/>
      <c r="P316" s="227">
        <f>O316*H316</f>
        <v>0</v>
      </c>
      <c r="Q316" s="227">
        <v>0.00028600000000000001</v>
      </c>
      <c r="R316" s="227">
        <f>Q316*H316</f>
        <v>0.037977082000000002</v>
      </c>
      <c r="S316" s="227">
        <v>0</v>
      </c>
      <c r="T316" s="228">
        <f>S316*H316</f>
        <v>0</v>
      </c>
      <c r="U316" s="38"/>
      <c r="V316" s="38"/>
      <c r="W316" s="38"/>
      <c r="X316" s="38"/>
      <c r="Y316" s="38"/>
      <c r="Z316" s="38"/>
      <c r="AA316" s="38"/>
      <c r="AB316" s="38"/>
      <c r="AC316" s="38"/>
      <c r="AD316" s="38"/>
      <c r="AE316" s="38"/>
      <c r="AR316" s="229" t="s">
        <v>226</v>
      </c>
      <c r="AT316" s="229" t="s">
        <v>136</v>
      </c>
      <c r="AU316" s="229" t="s">
        <v>88</v>
      </c>
      <c r="AY316" s="17" t="s">
        <v>133</v>
      </c>
      <c r="BE316" s="230">
        <f>IF(N316="základní",J316,0)</f>
        <v>0</v>
      </c>
      <c r="BF316" s="230">
        <f>IF(N316="snížená",J316,0)</f>
        <v>0</v>
      </c>
      <c r="BG316" s="230">
        <f>IF(N316="zákl. přenesená",J316,0)</f>
        <v>0</v>
      </c>
      <c r="BH316" s="230">
        <f>IF(N316="sníž. přenesená",J316,0)</f>
        <v>0</v>
      </c>
      <c r="BI316" s="230">
        <f>IF(N316="nulová",J316,0)</f>
        <v>0</v>
      </c>
      <c r="BJ316" s="17" t="s">
        <v>21</v>
      </c>
      <c r="BK316" s="230">
        <f>ROUND(I316*H316,2)</f>
        <v>0</v>
      </c>
      <c r="BL316" s="17" t="s">
        <v>226</v>
      </c>
      <c r="BM316" s="229" t="s">
        <v>447</v>
      </c>
    </row>
    <row r="317" s="2" customFormat="1">
      <c r="A317" s="38"/>
      <c r="B317" s="39"/>
      <c r="C317" s="40"/>
      <c r="D317" s="231" t="s">
        <v>143</v>
      </c>
      <c r="E317" s="40"/>
      <c r="F317" s="232" t="s">
        <v>448</v>
      </c>
      <c r="G317" s="40"/>
      <c r="H317" s="40"/>
      <c r="I317" s="233"/>
      <c r="J317" s="40"/>
      <c r="K317" s="40"/>
      <c r="L317" s="44"/>
      <c r="M317" s="234"/>
      <c r="N317" s="235"/>
      <c r="O317" s="91"/>
      <c r="P317" s="91"/>
      <c r="Q317" s="91"/>
      <c r="R317" s="91"/>
      <c r="S317" s="91"/>
      <c r="T317" s="92"/>
      <c r="U317" s="38"/>
      <c r="V317" s="38"/>
      <c r="W317" s="38"/>
      <c r="X317" s="38"/>
      <c r="Y317" s="38"/>
      <c r="Z317" s="38"/>
      <c r="AA317" s="38"/>
      <c r="AB317" s="38"/>
      <c r="AC317" s="38"/>
      <c r="AD317" s="38"/>
      <c r="AE317" s="38"/>
      <c r="AT317" s="17" t="s">
        <v>143</v>
      </c>
      <c r="AU317" s="17" t="s">
        <v>88</v>
      </c>
    </row>
    <row r="318" s="13" customFormat="1">
      <c r="A318" s="13"/>
      <c r="B318" s="236"/>
      <c r="C318" s="237"/>
      <c r="D318" s="231" t="s">
        <v>145</v>
      </c>
      <c r="E318" s="238" t="s">
        <v>1</v>
      </c>
      <c r="F318" s="239" t="s">
        <v>264</v>
      </c>
      <c r="G318" s="237"/>
      <c r="H318" s="238" t="s">
        <v>1</v>
      </c>
      <c r="I318" s="240"/>
      <c r="J318" s="237"/>
      <c r="K318" s="237"/>
      <c r="L318" s="241"/>
      <c r="M318" s="242"/>
      <c r="N318" s="243"/>
      <c r="O318" s="243"/>
      <c r="P318" s="243"/>
      <c r="Q318" s="243"/>
      <c r="R318" s="243"/>
      <c r="S318" s="243"/>
      <c r="T318" s="244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T318" s="245" t="s">
        <v>145</v>
      </c>
      <c r="AU318" s="245" t="s">
        <v>88</v>
      </c>
      <c r="AV318" s="13" t="s">
        <v>21</v>
      </c>
      <c r="AW318" s="13" t="s">
        <v>36</v>
      </c>
      <c r="AX318" s="13" t="s">
        <v>79</v>
      </c>
      <c r="AY318" s="245" t="s">
        <v>133</v>
      </c>
    </row>
    <row r="319" s="14" customFormat="1">
      <c r="A319" s="14"/>
      <c r="B319" s="246"/>
      <c r="C319" s="247"/>
      <c r="D319" s="231" t="s">
        <v>145</v>
      </c>
      <c r="E319" s="248" t="s">
        <v>1</v>
      </c>
      <c r="F319" s="249" t="s">
        <v>442</v>
      </c>
      <c r="G319" s="247"/>
      <c r="H319" s="250">
        <v>86.424000000000007</v>
      </c>
      <c r="I319" s="251"/>
      <c r="J319" s="247"/>
      <c r="K319" s="247"/>
      <c r="L319" s="252"/>
      <c r="M319" s="253"/>
      <c r="N319" s="254"/>
      <c r="O319" s="254"/>
      <c r="P319" s="254"/>
      <c r="Q319" s="254"/>
      <c r="R319" s="254"/>
      <c r="S319" s="254"/>
      <c r="T319" s="255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T319" s="256" t="s">
        <v>145</v>
      </c>
      <c r="AU319" s="256" t="s">
        <v>88</v>
      </c>
      <c r="AV319" s="14" t="s">
        <v>88</v>
      </c>
      <c r="AW319" s="14" t="s">
        <v>36</v>
      </c>
      <c r="AX319" s="14" t="s">
        <v>79</v>
      </c>
      <c r="AY319" s="256" t="s">
        <v>133</v>
      </c>
    </row>
    <row r="320" s="14" customFormat="1">
      <c r="A320" s="14"/>
      <c r="B320" s="246"/>
      <c r="C320" s="247"/>
      <c r="D320" s="231" t="s">
        <v>145</v>
      </c>
      <c r="E320" s="248" t="s">
        <v>1</v>
      </c>
      <c r="F320" s="249" t="s">
        <v>443</v>
      </c>
      <c r="G320" s="247"/>
      <c r="H320" s="250">
        <v>35.299999999999997</v>
      </c>
      <c r="I320" s="251"/>
      <c r="J320" s="247"/>
      <c r="K320" s="247"/>
      <c r="L320" s="252"/>
      <c r="M320" s="253"/>
      <c r="N320" s="254"/>
      <c r="O320" s="254"/>
      <c r="P320" s="254"/>
      <c r="Q320" s="254"/>
      <c r="R320" s="254"/>
      <c r="S320" s="254"/>
      <c r="T320" s="255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T320" s="256" t="s">
        <v>145</v>
      </c>
      <c r="AU320" s="256" t="s">
        <v>88</v>
      </c>
      <c r="AV320" s="14" t="s">
        <v>88</v>
      </c>
      <c r="AW320" s="14" t="s">
        <v>36</v>
      </c>
      <c r="AX320" s="14" t="s">
        <v>79</v>
      </c>
      <c r="AY320" s="256" t="s">
        <v>133</v>
      </c>
    </row>
    <row r="321" s="14" customFormat="1">
      <c r="A321" s="14"/>
      <c r="B321" s="246"/>
      <c r="C321" s="247"/>
      <c r="D321" s="231" t="s">
        <v>145</v>
      </c>
      <c r="E321" s="248" t="s">
        <v>1</v>
      </c>
      <c r="F321" s="249" t="s">
        <v>431</v>
      </c>
      <c r="G321" s="247"/>
      <c r="H321" s="250">
        <v>11.063000000000001</v>
      </c>
      <c r="I321" s="251"/>
      <c r="J321" s="247"/>
      <c r="K321" s="247"/>
      <c r="L321" s="252"/>
      <c r="M321" s="253"/>
      <c r="N321" s="254"/>
      <c r="O321" s="254"/>
      <c r="P321" s="254"/>
      <c r="Q321" s="254"/>
      <c r="R321" s="254"/>
      <c r="S321" s="254"/>
      <c r="T321" s="255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T321" s="256" t="s">
        <v>145</v>
      </c>
      <c r="AU321" s="256" t="s">
        <v>88</v>
      </c>
      <c r="AV321" s="14" t="s">
        <v>88</v>
      </c>
      <c r="AW321" s="14" t="s">
        <v>36</v>
      </c>
      <c r="AX321" s="14" t="s">
        <v>79</v>
      </c>
      <c r="AY321" s="256" t="s">
        <v>133</v>
      </c>
    </row>
    <row r="322" s="15" customFormat="1">
      <c r="A322" s="15"/>
      <c r="B322" s="257"/>
      <c r="C322" s="258"/>
      <c r="D322" s="231" t="s">
        <v>145</v>
      </c>
      <c r="E322" s="259" t="s">
        <v>1</v>
      </c>
      <c r="F322" s="260" t="s">
        <v>161</v>
      </c>
      <c r="G322" s="258"/>
      <c r="H322" s="261">
        <v>132.78700000000001</v>
      </c>
      <c r="I322" s="262"/>
      <c r="J322" s="258"/>
      <c r="K322" s="258"/>
      <c r="L322" s="263"/>
      <c r="M322" s="264"/>
      <c r="N322" s="265"/>
      <c r="O322" s="265"/>
      <c r="P322" s="265"/>
      <c r="Q322" s="265"/>
      <c r="R322" s="265"/>
      <c r="S322" s="265"/>
      <c r="T322" s="266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T322" s="267" t="s">
        <v>145</v>
      </c>
      <c r="AU322" s="267" t="s">
        <v>88</v>
      </c>
      <c r="AV322" s="15" t="s">
        <v>141</v>
      </c>
      <c r="AW322" s="15" t="s">
        <v>36</v>
      </c>
      <c r="AX322" s="15" t="s">
        <v>21</v>
      </c>
      <c r="AY322" s="267" t="s">
        <v>133</v>
      </c>
    </row>
    <row r="323" s="12" customFormat="1" ht="22.8" customHeight="1">
      <c r="A323" s="12"/>
      <c r="B323" s="202"/>
      <c r="C323" s="203"/>
      <c r="D323" s="204" t="s">
        <v>78</v>
      </c>
      <c r="E323" s="216" t="s">
        <v>449</v>
      </c>
      <c r="F323" s="216" t="s">
        <v>450</v>
      </c>
      <c r="G323" s="203"/>
      <c r="H323" s="203"/>
      <c r="I323" s="206"/>
      <c r="J323" s="217">
        <f>BK323</f>
        <v>0</v>
      </c>
      <c r="K323" s="203"/>
      <c r="L323" s="208"/>
      <c r="M323" s="209"/>
      <c r="N323" s="210"/>
      <c r="O323" s="210"/>
      <c r="P323" s="211">
        <f>SUM(P324:P328)</f>
        <v>0</v>
      </c>
      <c r="Q323" s="210"/>
      <c r="R323" s="211">
        <f>SUM(R324:R328)</f>
        <v>0.012388999999999999</v>
      </c>
      <c r="S323" s="210"/>
      <c r="T323" s="212">
        <f>SUM(T324:T328)</f>
        <v>0</v>
      </c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R323" s="213" t="s">
        <v>88</v>
      </c>
      <c r="AT323" s="214" t="s">
        <v>78</v>
      </c>
      <c r="AU323" s="214" t="s">
        <v>21</v>
      </c>
      <c r="AY323" s="213" t="s">
        <v>133</v>
      </c>
      <c r="BK323" s="215">
        <f>SUM(BK324:BK328)</f>
        <v>0</v>
      </c>
    </row>
    <row r="324" s="2" customFormat="1" ht="24.15" customHeight="1">
      <c r="A324" s="38"/>
      <c r="B324" s="39"/>
      <c r="C324" s="218" t="s">
        <v>451</v>
      </c>
      <c r="D324" s="218" t="s">
        <v>136</v>
      </c>
      <c r="E324" s="219" t="s">
        <v>452</v>
      </c>
      <c r="F324" s="220" t="s">
        <v>453</v>
      </c>
      <c r="G324" s="221" t="s">
        <v>139</v>
      </c>
      <c r="H324" s="222">
        <v>9.5299999999999994</v>
      </c>
      <c r="I324" s="223"/>
      <c r="J324" s="224">
        <f>ROUND(I324*H324,2)</f>
        <v>0</v>
      </c>
      <c r="K324" s="220" t="s">
        <v>140</v>
      </c>
      <c r="L324" s="44"/>
      <c r="M324" s="225" t="s">
        <v>1</v>
      </c>
      <c r="N324" s="226" t="s">
        <v>44</v>
      </c>
      <c r="O324" s="91"/>
      <c r="P324" s="227">
        <f>O324*H324</f>
        <v>0</v>
      </c>
      <c r="Q324" s="227">
        <v>0</v>
      </c>
      <c r="R324" s="227">
        <f>Q324*H324</f>
        <v>0</v>
      </c>
      <c r="S324" s="227">
        <v>0</v>
      </c>
      <c r="T324" s="228">
        <f>S324*H324</f>
        <v>0</v>
      </c>
      <c r="U324" s="38"/>
      <c r="V324" s="38"/>
      <c r="W324" s="38"/>
      <c r="X324" s="38"/>
      <c r="Y324" s="38"/>
      <c r="Z324" s="38"/>
      <c r="AA324" s="38"/>
      <c r="AB324" s="38"/>
      <c r="AC324" s="38"/>
      <c r="AD324" s="38"/>
      <c r="AE324" s="38"/>
      <c r="AR324" s="229" t="s">
        <v>226</v>
      </c>
      <c r="AT324" s="229" t="s">
        <v>136</v>
      </c>
      <c r="AU324" s="229" t="s">
        <v>88</v>
      </c>
      <c r="AY324" s="17" t="s">
        <v>133</v>
      </c>
      <c r="BE324" s="230">
        <f>IF(N324="základní",J324,0)</f>
        <v>0</v>
      </c>
      <c r="BF324" s="230">
        <f>IF(N324="snížená",J324,0)</f>
        <v>0</v>
      </c>
      <c r="BG324" s="230">
        <f>IF(N324="zákl. přenesená",J324,0)</f>
        <v>0</v>
      </c>
      <c r="BH324" s="230">
        <f>IF(N324="sníž. přenesená",J324,0)</f>
        <v>0</v>
      </c>
      <c r="BI324" s="230">
        <f>IF(N324="nulová",J324,0)</f>
        <v>0</v>
      </c>
      <c r="BJ324" s="17" t="s">
        <v>21</v>
      </c>
      <c r="BK324" s="230">
        <f>ROUND(I324*H324,2)</f>
        <v>0</v>
      </c>
      <c r="BL324" s="17" t="s">
        <v>226</v>
      </c>
      <c r="BM324" s="229" t="s">
        <v>454</v>
      </c>
    </row>
    <row r="325" s="2" customFormat="1">
      <c r="A325" s="38"/>
      <c r="B325" s="39"/>
      <c r="C325" s="40"/>
      <c r="D325" s="231" t="s">
        <v>143</v>
      </c>
      <c r="E325" s="40"/>
      <c r="F325" s="232" t="s">
        <v>455</v>
      </c>
      <c r="G325" s="40"/>
      <c r="H325" s="40"/>
      <c r="I325" s="233"/>
      <c r="J325" s="40"/>
      <c r="K325" s="40"/>
      <c r="L325" s="44"/>
      <c r="M325" s="234"/>
      <c r="N325" s="235"/>
      <c r="O325" s="91"/>
      <c r="P325" s="91"/>
      <c r="Q325" s="91"/>
      <c r="R325" s="91"/>
      <c r="S325" s="91"/>
      <c r="T325" s="92"/>
      <c r="U325" s="38"/>
      <c r="V325" s="38"/>
      <c r="W325" s="38"/>
      <c r="X325" s="38"/>
      <c r="Y325" s="38"/>
      <c r="Z325" s="38"/>
      <c r="AA325" s="38"/>
      <c r="AB325" s="38"/>
      <c r="AC325" s="38"/>
      <c r="AD325" s="38"/>
      <c r="AE325" s="38"/>
      <c r="AT325" s="17" t="s">
        <v>143</v>
      </c>
      <c r="AU325" s="17" t="s">
        <v>88</v>
      </c>
    </row>
    <row r="326" s="14" customFormat="1">
      <c r="A326" s="14"/>
      <c r="B326" s="246"/>
      <c r="C326" s="247"/>
      <c r="D326" s="231" t="s">
        <v>145</v>
      </c>
      <c r="E326" s="248" t="s">
        <v>1</v>
      </c>
      <c r="F326" s="249" t="s">
        <v>456</v>
      </c>
      <c r="G326" s="247"/>
      <c r="H326" s="250">
        <v>9.5299999999999994</v>
      </c>
      <c r="I326" s="251"/>
      <c r="J326" s="247"/>
      <c r="K326" s="247"/>
      <c r="L326" s="252"/>
      <c r="M326" s="253"/>
      <c r="N326" s="254"/>
      <c r="O326" s="254"/>
      <c r="P326" s="254"/>
      <c r="Q326" s="254"/>
      <c r="R326" s="254"/>
      <c r="S326" s="254"/>
      <c r="T326" s="255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T326" s="256" t="s">
        <v>145</v>
      </c>
      <c r="AU326" s="256" t="s">
        <v>88</v>
      </c>
      <c r="AV326" s="14" t="s">
        <v>88</v>
      </c>
      <c r="AW326" s="14" t="s">
        <v>36</v>
      </c>
      <c r="AX326" s="14" t="s">
        <v>21</v>
      </c>
      <c r="AY326" s="256" t="s">
        <v>133</v>
      </c>
    </row>
    <row r="327" s="2" customFormat="1" ht="16.5" customHeight="1">
      <c r="A327" s="38"/>
      <c r="B327" s="39"/>
      <c r="C327" s="269" t="s">
        <v>457</v>
      </c>
      <c r="D327" s="269" t="s">
        <v>279</v>
      </c>
      <c r="E327" s="270" t="s">
        <v>458</v>
      </c>
      <c r="F327" s="271" t="s">
        <v>459</v>
      </c>
      <c r="G327" s="272" t="s">
        <v>139</v>
      </c>
      <c r="H327" s="273">
        <v>9.5299999999999994</v>
      </c>
      <c r="I327" s="274"/>
      <c r="J327" s="275">
        <f>ROUND(I327*H327,2)</f>
        <v>0</v>
      </c>
      <c r="K327" s="271" t="s">
        <v>140</v>
      </c>
      <c r="L327" s="276"/>
      <c r="M327" s="277" t="s">
        <v>1</v>
      </c>
      <c r="N327" s="278" t="s">
        <v>44</v>
      </c>
      <c r="O327" s="91"/>
      <c r="P327" s="227">
        <f>O327*H327</f>
        <v>0</v>
      </c>
      <c r="Q327" s="227">
        <v>0.0012999999999999999</v>
      </c>
      <c r="R327" s="227">
        <f>Q327*H327</f>
        <v>0.012388999999999999</v>
      </c>
      <c r="S327" s="227">
        <v>0</v>
      </c>
      <c r="T327" s="228">
        <f>S327*H327</f>
        <v>0</v>
      </c>
      <c r="U327" s="38"/>
      <c r="V327" s="38"/>
      <c r="W327" s="38"/>
      <c r="X327" s="38"/>
      <c r="Y327" s="38"/>
      <c r="Z327" s="38"/>
      <c r="AA327" s="38"/>
      <c r="AB327" s="38"/>
      <c r="AC327" s="38"/>
      <c r="AD327" s="38"/>
      <c r="AE327" s="38"/>
      <c r="AR327" s="229" t="s">
        <v>282</v>
      </c>
      <c r="AT327" s="229" t="s">
        <v>279</v>
      </c>
      <c r="AU327" s="229" t="s">
        <v>88</v>
      </c>
      <c r="AY327" s="17" t="s">
        <v>133</v>
      </c>
      <c r="BE327" s="230">
        <f>IF(N327="základní",J327,0)</f>
        <v>0</v>
      </c>
      <c r="BF327" s="230">
        <f>IF(N327="snížená",J327,0)</f>
        <v>0</v>
      </c>
      <c r="BG327" s="230">
        <f>IF(N327="zákl. přenesená",J327,0)</f>
        <v>0</v>
      </c>
      <c r="BH327" s="230">
        <f>IF(N327="sníž. přenesená",J327,0)</f>
        <v>0</v>
      </c>
      <c r="BI327" s="230">
        <f>IF(N327="nulová",J327,0)</f>
        <v>0</v>
      </c>
      <c r="BJ327" s="17" t="s">
        <v>21</v>
      </c>
      <c r="BK327" s="230">
        <f>ROUND(I327*H327,2)</f>
        <v>0</v>
      </c>
      <c r="BL327" s="17" t="s">
        <v>226</v>
      </c>
      <c r="BM327" s="229" t="s">
        <v>460</v>
      </c>
    </row>
    <row r="328" s="2" customFormat="1">
      <c r="A328" s="38"/>
      <c r="B328" s="39"/>
      <c r="C328" s="40"/>
      <c r="D328" s="231" t="s">
        <v>143</v>
      </c>
      <c r="E328" s="40"/>
      <c r="F328" s="232" t="s">
        <v>459</v>
      </c>
      <c r="G328" s="40"/>
      <c r="H328" s="40"/>
      <c r="I328" s="233"/>
      <c r="J328" s="40"/>
      <c r="K328" s="40"/>
      <c r="L328" s="44"/>
      <c r="M328" s="279"/>
      <c r="N328" s="280"/>
      <c r="O328" s="281"/>
      <c r="P328" s="281"/>
      <c r="Q328" s="281"/>
      <c r="R328" s="281"/>
      <c r="S328" s="281"/>
      <c r="T328" s="282"/>
      <c r="U328" s="38"/>
      <c r="V328" s="38"/>
      <c r="W328" s="38"/>
      <c r="X328" s="38"/>
      <c r="Y328" s="38"/>
      <c r="Z328" s="38"/>
      <c r="AA328" s="38"/>
      <c r="AB328" s="38"/>
      <c r="AC328" s="38"/>
      <c r="AD328" s="38"/>
      <c r="AE328" s="38"/>
      <c r="AT328" s="17" t="s">
        <v>143</v>
      </c>
      <c r="AU328" s="17" t="s">
        <v>88</v>
      </c>
    </row>
    <row r="329" s="2" customFormat="1" ht="6.96" customHeight="1">
      <c r="A329" s="38"/>
      <c r="B329" s="66"/>
      <c r="C329" s="67"/>
      <c r="D329" s="67"/>
      <c r="E329" s="67"/>
      <c r="F329" s="67"/>
      <c r="G329" s="67"/>
      <c r="H329" s="67"/>
      <c r="I329" s="67"/>
      <c r="J329" s="67"/>
      <c r="K329" s="67"/>
      <c r="L329" s="44"/>
      <c r="M329" s="38"/>
      <c r="O329" s="38"/>
      <c r="P329" s="38"/>
      <c r="Q329" s="38"/>
      <c r="R329" s="38"/>
      <c r="S329" s="38"/>
      <c r="T329" s="38"/>
      <c r="U329" s="38"/>
      <c r="V329" s="38"/>
      <c r="W329" s="38"/>
      <c r="X329" s="38"/>
      <c r="Y329" s="38"/>
      <c r="Z329" s="38"/>
      <c r="AA329" s="38"/>
      <c r="AB329" s="38"/>
      <c r="AC329" s="38"/>
      <c r="AD329" s="38"/>
      <c r="AE329" s="38"/>
    </row>
  </sheetData>
  <sheetProtection sheet="1" autoFilter="0" formatColumns="0" formatRows="0" objects="1" scenarios="1" spinCount="100000" saltValue="uloRUnW/MVrDOZT41a0yIFntzi2q0o9nbpMXC+SjPOqrflpWspnpd/TbWGu8HHTqfQaMiYsX9TmDp8QM3TwG3g==" hashValue="/7kU/EM6F8G0D7ba8B0Z8IiFzptp3ab5qsutK+CvcjhwJdJvPdg5XkhsfWFMnRz2thANJ8Xa2dHyXbsgm86xHg==" algorithmName="SHA-512" password="CC35"/>
  <autoFilter ref="C127:K328"/>
  <mergeCells count="9">
    <mergeCell ref="E7:H7"/>
    <mergeCell ref="E9:H9"/>
    <mergeCell ref="E18:H18"/>
    <mergeCell ref="E27:H27"/>
    <mergeCell ref="E85:H85"/>
    <mergeCell ref="E87:H87"/>
    <mergeCell ref="E118:H118"/>
    <mergeCell ref="E120:H12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91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88</v>
      </c>
    </row>
    <row r="4" s="1" customFormat="1" ht="24.96" customHeight="1">
      <c r="B4" s="20"/>
      <c r="D4" s="138" t="s">
        <v>98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16</v>
      </c>
      <c r="L6" s="20"/>
    </row>
    <row r="7" s="1" customFormat="1" ht="16.5" customHeight="1">
      <c r="B7" s="20"/>
      <c r="E7" s="141" t="str">
        <f>'Rekapitulace stavby'!K6</f>
        <v>ZŠ 28. října - nová učebna v rámci respiria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99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2" t="s">
        <v>461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19</v>
      </c>
      <c r="E11" s="38"/>
      <c r="F11" s="143" t="s">
        <v>1</v>
      </c>
      <c r="G11" s="38"/>
      <c r="H11" s="38"/>
      <c r="I11" s="140" t="s">
        <v>20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22</v>
      </c>
      <c r="E12" s="38"/>
      <c r="F12" s="143" t="s">
        <v>30</v>
      </c>
      <c r="G12" s="38"/>
      <c r="H12" s="38"/>
      <c r="I12" s="140" t="s">
        <v>24</v>
      </c>
      <c r="J12" s="144" t="str">
        <f>'Rekapitulace stavby'!AN8</f>
        <v>10. 5. 2023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28</v>
      </c>
      <c r="E14" s="38"/>
      <c r="F14" s="38"/>
      <c r="G14" s="38"/>
      <c r="H14" s="38"/>
      <c r="I14" s="140" t="s">
        <v>29</v>
      </c>
      <c r="J14" s="143" t="str">
        <f>IF('Rekapitulace stavby'!AN10="","",'Rekapitulace stavby'!AN10)</f>
        <v/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tr">
        <f>IF('Rekapitulace stavby'!E11="","",'Rekapitulace stavby'!E11)</f>
        <v xml:space="preserve"> </v>
      </c>
      <c r="F15" s="38"/>
      <c r="G15" s="38"/>
      <c r="H15" s="38"/>
      <c r="I15" s="140" t="s">
        <v>31</v>
      </c>
      <c r="J15" s="143" t="str">
        <f>IF('Rekapitulace stavby'!AN11="","",'Rekapitulace stavby'!AN11)</f>
        <v/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32</v>
      </c>
      <c r="E17" s="38"/>
      <c r="F17" s="38"/>
      <c r="G17" s="38"/>
      <c r="H17" s="38"/>
      <c r="I17" s="140" t="s">
        <v>29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31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34</v>
      </c>
      <c r="E20" s="38"/>
      <c r="F20" s="38"/>
      <c r="G20" s="38"/>
      <c r="H20" s="38"/>
      <c r="I20" s="140" t="s">
        <v>29</v>
      </c>
      <c r="J20" s="143" t="str">
        <f>IF('Rekapitulace stavby'!AN16="","",'Rekapitulace stavby'!AN16)</f>
        <v/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tr">
        <f>IF('Rekapitulace stavby'!E17="","",'Rekapitulace stavby'!E17)</f>
        <v>Ing. Kateřina Iwanejko</v>
      </c>
      <c r="F21" s="38"/>
      <c r="G21" s="38"/>
      <c r="H21" s="38"/>
      <c r="I21" s="140" t="s">
        <v>31</v>
      </c>
      <c r="J21" s="143" t="str">
        <f>IF('Rekapitulace stavby'!AN17="","",'Rekapitulace stavby'!AN17)</f>
        <v/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37</v>
      </c>
      <c r="E23" s="38"/>
      <c r="F23" s="38"/>
      <c r="G23" s="38"/>
      <c r="H23" s="38"/>
      <c r="I23" s="140" t="s">
        <v>29</v>
      </c>
      <c r="J23" s="143" t="str">
        <f>IF('Rekapitulace stavby'!AN19="","",'Rekapitulace stavby'!AN19)</f>
        <v/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tr">
        <f>IF('Rekapitulace stavby'!E20="","",'Rekapitulace stavby'!E20)</f>
        <v xml:space="preserve"> </v>
      </c>
      <c r="F24" s="38"/>
      <c r="G24" s="38"/>
      <c r="H24" s="38"/>
      <c r="I24" s="140" t="s">
        <v>31</v>
      </c>
      <c r="J24" s="143" t="str">
        <f>IF('Rekapitulace stavby'!AN20="","",'Rekapitulace stavby'!AN20)</f>
        <v/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38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39</v>
      </c>
      <c r="E30" s="38"/>
      <c r="F30" s="38"/>
      <c r="G30" s="38"/>
      <c r="H30" s="38"/>
      <c r="I30" s="38"/>
      <c r="J30" s="151">
        <f>ROUND(J131,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41</v>
      </c>
      <c r="G32" s="38"/>
      <c r="H32" s="38"/>
      <c r="I32" s="152" t="s">
        <v>40</v>
      </c>
      <c r="J32" s="152" t="s">
        <v>42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43</v>
      </c>
      <c r="E33" s="140" t="s">
        <v>44</v>
      </c>
      <c r="F33" s="154">
        <f>ROUND((SUM(BE131:BE264)),  2)</f>
        <v>0</v>
      </c>
      <c r="G33" s="38"/>
      <c r="H33" s="38"/>
      <c r="I33" s="155">
        <v>0.20999999999999999</v>
      </c>
      <c r="J33" s="154">
        <f>ROUND(((SUM(BE131:BE264))*I33),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45</v>
      </c>
      <c r="F34" s="154">
        <f>ROUND((SUM(BF131:BF264)),  2)</f>
        <v>0</v>
      </c>
      <c r="G34" s="38"/>
      <c r="H34" s="38"/>
      <c r="I34" s="155">
        <v>0.14999999999999999</v>
      </c>
      <c r="J34" s="154">
        <f>ROUND(((SUM(BF131:BF264))*I34),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46</v>
      </c>
      <c r="F35" s="154">
        <f>ROUND((SUM(BG131:BG264)),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47</v>
      </c>
      <c r="F36" s="154">
        <f>ROUND((SUM(BH131:BH264)),  2)</f>
        <v>0</v>
      </c>
      <c r="G36" s="38"/>
      <c r="H36" s="38"/>
      <c r="I36" s="155">
        <v>0.14999999999999999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48</v>
      </c>
      <c r="F37" s="154">
        <f>ROUND((SUM(BI131:BI264)),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49</v>
      </c>
      <c r="E39" s="158"/>
      <c r="F39" s="158"/>
      <c r="G39" s="159" t="s">
        <v>50</v>
      </c>
      <c r="H39" s="160" t="s">
        <v>51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52</v>
      </c>
      <c r="E50" s="164"/>
      <c r="F50" s="164"/>
      <c r="G50" s="163" t="s">
        <v>53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54</v>
      </c>
      <c r="E61" s="166"/>
      <c r="F61" s="167" t="s">
        <v>55</v>
      </c>
      <c r="G61" s="165" t="s">
        <v>54</v>
      </c>
      <c r="H61" s="166"/>
      <c r="I61" s="166"/>
      <c r="J61" s="168" t="s">
        <v>55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56</v>
      </c>
      <c r="E65" s="169"/>
      <c r="F65" s="169"/>
      <c r="G65" s="163" t="s">
        <v>57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54</v>
      </c>
      <c r="E76" s="166"/>
      <c r="F76" s="167" t="s">
        <v>55</v>
      </c>
      <c r="G76" s="165" t="s">
        <v>54</v>
      </c>
      <c r="H76" s="166"/>
      <c r="I76" s="166"/>
      <c r="J76" s="168" t="s">
        <v>55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101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74" t="str">
        <f>E7</f>
        <v>ZŠ 28. října - nová učebna v rámci respiria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99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02 - Silnoproud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22</v>
      </c>
      <c r="D89" s="40"/>
      <c r="E89" s="40"/>
      <c r="F89" s="27" t="str">
        <f>F12</f>
        <v xml:space="preserve"> </v>
      </c>
      <c r="G89" s="40"/>
      <c r="H89" s="40"/>
      <c r="I89" s="32" t="s">
        <v>24</v>
      </c>
      <c r="J89" s="79" t="str">
        <f>IF(J12="","",J12)</f>
        <v>10. 5. 2023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28</v>
      </c>
      <c r="D91" s="40"/>
      <c r="E91" s="40"/>
      <c r="F91" s="27" t="str">
        <f>E15</f>
        <v xml:space="preserve"> </v>
      </c>
      <c r="G91" s="40"/>
      <c r="H91" s="40"/>
      <c r="I91" s="32" t="s">
        <v>34</v>
      </c>
      <c r="J91" s="36" t="str">
        <f>E21</f>
        <v>Ing. Kateřina Iwanejko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32</v>
      </c>
      <c r="D92" s="40"/>
      <c r="E92" s="40"/>
      <c r="F92" s="27" t="str">
        <f>IF(E18="","",E18)</f>
        <v>Vyplň údaj</v>
      </c>
      <c r="G92" s="40"/>
      <c r="H92" s="40"/>
      <c r="I92" s="32" t="s">
        <v>37</v>
      </c>
      <c r="J92" s="36" t="str">
        <f>E24</f>
        <v xml:space="preserve"> 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102</v>
      </c>
      <c r="D94" s="176"/>
      <c r="E94" s="176"/>
      <c r="F94" s="176"/>
      <c r="G94" s="176"/>
      <c r="H94" s="176"/>
      <c r="I94" s="176"/>
      <c r="J94" s="177" t="s">
        <v>103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104</v>
      </c>
      <c r="D96" s="40"/>
      <c r="E96" s="40"/>
      <c r="F96" s="40"/>
      <c r="G96" s="40"/>
      <c r="H96" s="40"/>
      <c r="I96" s="40"/>
      <c r="J96" s="110">
        <f>J131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105</v>
      </c>
    </row>
    <row r="97" s="9" customFormat="1" ht="24.96" customHeight="1">
      <c r="A97" s="9"/>
      <c r="B97" s="179"/>
      <c r="C97" s="180"/>
      <c r="D97" s="181" t="s">
        <v>106</v>
      </c>
      <c r="E97" s="182"/>
      <c r="F97" s="182"/>
      <c r="G97" s="182"/>
      <c r="H97" s="182"/>
      <c r="I97" s="182"/>
      <c r="J97" s="183">
        <f>J132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5"/>
      <c r="C98" s="186"/>
      <c r="D98" s="187" t="s">
        <v>108</v>
      </c>
      <c r="E98" s="188"/>
      <c r="F98" s="188"/>
      <c r="G98" s="188"/>
      <c r="H98" s="188"/>
      <c r="I98" s="188"/>
      <c r="J98" s="189">
        <f>J133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9" customFormat="1" ht="24.96" customHeight="1">
      <c r="A99" s="9"/>
      <c r="B99" s="179"/>
      <c r="C99" s="180"/>
      <c r="D99" s="181" t="s">
        <v>111</v>
      </c>
      <c r="E99" s="182"/>
      <c r="F99" s="182"/>
      <c r="G99" s="182"/>
      <c r="H99" s="182"/>
      <c r="I99" s="182"/>
      <c r="J99" s="183">
        <f>J144</f>
        <v>0</v>
      </c>
      <c r="K99" s="180"/>
      <c r="L99" s="184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85"/>
      <c r="C100" s="186"/>
      <c r="D100" s="187" t="s">
        <v>462</v>
      </c>
      <c r="E100" s="188"/>
      <c r="F100" s="188"/>
      <c r="G100" s="188"/>
      <c r="H100" s="188"/>
      <c r="I100" s="188"/>
      <c r="J100" s="189">
        <f>J145</f>
        <v>0</v>
      </c>
      <c r="K100" s="186"/>
      <c r="L100" s="19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5"/>
      <c r="C101" s="186"/>
      <c r="D101" s="187" t="s">
        <v>463</v>
      </c>
      <c r="E101" s="188"/>
      <c r="F101" s="188"/>
      <c r="G101" s="188"/>
      <c r="H101" s="188"/>
      <c r="I101" s="188"/>
      <c r="J101" s="189">
        <f>J148</f>
        <v>0</v>
      </c>
      <c r="K101" s="186"/>
      <c r="L101" s="19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5"/>
      <c r="C102" s="186"/>
      <c r="D102" s="187" t="s">
        <v>464</v>
      </c>
      <c r="E102" s="188"/>
      <c r="F102" s="188"/>
      <c r="G102" s="188"/>
      <c r="H102" s="188"/>
      <c r="I102" s="188"/>
      <c r="J102" s="189">
        <f>J153</f>
        <v>0</v>
      </c>
      <c r="K102" s="186"/>
      <c r="L102" s="19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5"/>
      <c r="C103" s="186"/>
      <c r="D103" s="187" t="s">
        <v>465</v>
      </c>
      <c r="E103" s="188"/>
      <c r="F103" s="188"/>
      <c r="G103" s="188"/>
      <c r="H103" s="188"/>
      <c r="I103" s="188"/>
      <c r="J103" s="189">
        <f>J170</f>
        <v>0</v>
      </c>
      <c r="K103" s="186"/>
      <c r="L103" s="19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5"/>
      <c r="C104" s="186"/>
      <c r="D104" s="187" t="s">
        <v>466</v>
      </c>
      <c r="E104" s="188"/>
      <c r="F104" s="188"/>
      <c r="G104" s="188"/>
      <c r="H104" s="188"/>
      <c r="I104" s="188"/>
      <c r="J104" s="189">
        <f>J183</f>
        <v>0</v>
      </c>
      <c r="K104" s="186"/>
      <c r="L104" s="19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85"/>
      <c r="C105" s="186"/>
      <c r="D105" s="187" t="s">
        <v>467</v>
      </c>
      <c r="E105" s="188"/>
      <c r="F105" s="188"/>
      <c r="G105" s="188"/>
      <c r="H105" s="188"/>
      <c r="I105" s="188"/>
      <c r="J105" s="189">
        <f>J196</f>
        <v>0</v>
      </c>
      <c r="K105" s="186"/>
      <c r="L105" s="19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85"/>
      <c r="C106" s="186"/>
      <c r="D106" s="187" t="s">
        <v>468</v>
      </c>
      <c r="E106" s="188"/>
      <c r="F106" s="188"/>
      <c r="G106" s="188"/>
      <c r="H106" s="188"/>
      <c r="I106" s="188"/>
      <c r="J106" s="189">
        <f>J229</f>
        <v>0</v>
      </c>
      <c r="K106" s="186"/>
      <c r="L106" s="19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85"/>
      <c r="C107" s="186"/>
      <c r="D107" s="187" t="s">
        <v>469</v>
      </c>
      <c r="E107" s="188"/>
      <c r="F107" s="188"/>
      <c r="G107" s="188"/>
      <c r="H107" s="188"/>
      <c r="I107" s="188"/>
      <c r="J107" s="189">
        <f>J238</f>
        <v>0</v>
      </c>
      <c r="K107" s="186"/>
      <c r="L107" s="19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9" customFormat="1" ht="24.96" customHeight="1">
      <c r="A108" s="9"/>
      <c r="B108" s="179"/>
      <c r="C108" s="180"/>
      <c r="D108" s="181" t="s">
        <v>470</v>
      </c>
      <c r="E108" s="182"/>
      <c r="F108" s="182"/>
      <c r="G108" s="182"/>
      <c r="H108" s="182"/>
      <c r="I108" s="182"/>
      <c r="J108" s="183">
        <f>J243</f>
        <v>0</v>
      </c>
      <c r="K108" s="180"/>
      <c r="L108" s="184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</row>
    <row r="109" s="10" customFormat="1" ht="19.92" customHeight="1">
      <c r="A109" s="10"/>
      <c r="B109" s="185"/>
      <c r="C109" s="186"/>
      <c r="D109" s="187" t="s">
        <v>471</v>
      </c>
      <c r="E109" s="188"/>
      <c r="F109" s="188"/>
      <c r="G109" s="188"/>
      <c r="H109" s="188"/>
      <c r="I109" s="188"/>
      <c r="J109" s="189">
        <f>J244</f>
        <v>0</v>
      </c>
      <c r="K109" s="186"/>
      <c r="L109" s="19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85"/>
      <c r="C110" s="186"/>
      <c r="D110" s="187" t="s">
        <v>472</v>
      </c>
      <c r="E110" s="188"/>
      <c r="F110" s="188"/>
      <c r="G110" s="188"/>
      <c r="H110" s="188"/>
      <c r="I110" s="188"/>
      <c r="J110" s="189">
        <f>J249</f>
        <v>0</v>
      </c>
      <c r="K110" s="186"/>
      <c r="L110" s="19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185"/>
      <c r="C111" s="186"/>
      <c r="D111" s="187" t="s">
        <v>473</v>
      </c>
      <c r="E111" s="188"/>
      <c r="F111" s="188"/>
      <c r="G111" s="188"/>
      <c r="H111" s="188"/>
      <c r="I111" s="188"/>
      <c r="J111" s="189">
        <f>J252</f>
        <v>0</v>
      </c>
      <c r="K111" s="186"/>
      <c r="L111" s="19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2" customFormat="1" ht="21.84" customHeight="1">
      <c r="A112" s="38"/>
      <c r="B112" s="39"/>
      <c r="C112" s="40"/>
      <c r="D112" s="40"/>
      <c r="E112" s="40"/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6.96" customHeight="1">
      <c r="A113" s="38"/>
      <c r="B113" s="66"/>
      <c r="C113" s="67"/>
      <c r="D113" s="67"/>
      <c r="E113" s="67"/>
      <c r="F113" s="67"/>
      <c r="G113" s="67"/>
      <c r="H113" s="67"/>
      <c r="I113" s="67"/>
      <c r="J113" s="67"/>
      <c r="K113" s="67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7" s="2" customFormat="1" ht="6.96" customHeight="1">
      <c r="A117" s="38"/>
      <c r="B117" s="68"/>
      <c r="C117" s="69"/>
      <c r="D117" s="69"/>
      <c r="E117" s="69"/>
      <c r="F117" s="69"/>
      <c r="G117" s="69"/>
      <c r="H117" s="69"/>
      <c r="I117" s="69"/>
      <c r="J117" s="69"/>
      <c r="K117" s="69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24.96" customHeight="1">
      <c r="A118" s="38"/>
      <c r="B118" s="39"/>
      <c r="C118" s="23" t="s">
        <v>118</v>
      </c>
      <c r="D118" s="40"/>
      <c r="E118" s="40"/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6.96" customHeight="1">
      <c r="A119" s="38"/>
      <c r="B119" s="39"/>
      <c r="C119" s="40"/>
      <c r="D119" s="40"/>
      <c r="E119" s="40"/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2" customHeight="1">
      <c r="A120" s="38"/>
      <c r="B120" s="39"/>
      <c r="C120" s="32" t="s">
        <v>16</v>
      </c>
      <c r="D120" s="40"/>
      <c r="E120" s="40"/>
      <c r="F120" s="40"/>
      <c r="G120" s="40"/>
      <c r="H120" s="40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6.5" customHeight="1">
      <c r="A121" s="38"/>
      <c r="B121" s="39"/>
      <c r="C121" s="40"/>
      <c r="D121" s="40"/>
      <c r="E121" s="174" t="str">
        <f>E7</f>
        <v>ZŠ 28. října - nová učebna v rámci respiria</v>
      </c>
      <c r="F121" s="32"/>
      <c r="G121" s="32"/>
      <c r="H121" s="32"/>
      <c r="I121" s="40"/>
      <c r="J121" s="40"/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2" customHeight="1">
      <c r="A122" s="38"/>
      <c r="B122" s="39"/>
      <c r="C122" s="32" t="s">
        <v>99</v>
      </c>
      <c r="D122" s="40"/>
      <c r="E122" s="40"/>
      <c r="F122" s="40"/>
      <c r="G122" s="40"/>
      <c r="H122" s="40"/>
      <c r="I122" s="40"/>
      <c r="J122" s="40"/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16.5" customHeight="1">
      <c r="A123" s="38"/>
      <c r="B123" s="39"/>
      <c r="C123" s="40"/>
      <c r="D123" s="40"/>
      <c r="E123" s="76" t="str">
        <f>E9</f>
        <v>02 - Silnoproud</v>
      </c>
      <c r="F123" s="40"/>
      <c r="G123" s="40"/>
      <c r="H123" s="40"/>
      <c r="I123" s="40"/>
      <c r="J123" s="40"/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6.96" customHeight="1">
      <c r="A124" s="38"/>
      <c r="B124" s="39"/>
      <c r="C124" s="40"/>
      <c r="D124" s="40"/>
      <c r="E124" s="40"/>
      <c r="F124" s="40"/>
      <c r="G124" s="40"/>
      <c r="H124" s="40"/>
      <c r="I124" s="40"/>
      <c r="J124" s="40"/>
      <c r="K124" s="40"/>
      <c r="L124" s="63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2" customFormat="1" ht="12" customHeight="1">
      <c r="A125" s="38"/>
      <c r="B125" s="39"/>
      <c r="C125" s="32" t="s">
        <v>22</v>
      </c>
      <c r="D125" s="40"/>
      <c r="E125" s="40"/>
      <c r="F125" s="27" t="str">
        <f>F12</f>
        <v xml:space="preserve"> </v>
      </c>
      <c r="G125" s="40"/>
      <c r="H125" s="40"/>
      <c r="I125" s="32" t="s">
        <v>24</v>
      </c>
      <c r="J125" s="79" t="str">
        <f>IF(J12="","",J12)</f>
        <v>10. 5. 2023</v>
      </c>
      <c r="K125" s="40"/>
      <c r="L125" s="63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2" customFormat="1" ht="6.96" customHeight="1">
      <c r="A126" s="38"/>
      <c r="B126" s="39"/>
      <c r="C126" s="40"/>
      <c r="D126" s="40"/>
      <c r="E126" s="40"/>
      <c r="F126" s="40"/>
      <c r="G126" s="40"/>
      <c r="H126" s="40"/>
      <c r="I126" s="40"/>
      <c r="J126" s="40"/>
      <c r="K126" s="40"/>
      <c r="L126" s="63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</row>
    <row r="127" s="2" customFormat="1" ht="15.15" customHeight="1">
      <c r="A127" s="38"/>
      <c r="B127" s="39"/>
      <c r="C127" s="32" t="s">
        <v>28</v>
      </c>
      <c r="D127" s="40"/>
      <c r="E127" s="40"/>
      <c r="F127" s="27" t="str">
        <f>E15</f>
        <v xml:space="preserve"> </v>
      </c>
      <c r="G127" s="40"/>
      <c r="H127" s="40"/>
      <c r="I127" s="32" t="s">
        <v>34</v>
      </c>
      <c r="J127" s="36" t="str">
        <f>E21</f>
        <v>Ing. Kateřina Iwanejko</v>
      </c>
      <c r="K127" s="40"/>
      <c r="L127" s="63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</row>
    <row r="128" s="2" customFormat="1" ht="15.15" customHeight="1">
      <c r="A128" s="38"/>
      <c r="B128" s="39"/>
      <c r="C128" s="32" t="s">
        <v>32</v>
      </c>
      <c r="D128" s="40"/>
      <c r="E128" s="40"/>
      <c r="F128" s="27" t="str">
        <f>IF(E18="","",E18)</f>
        <v>Vyplň údaj</v>
      </c>
      <c r="G128" s="40"/>
      <c r="H128" s="40"/>
      <c r="I128" s="32" t="s">
        <v>37</v>
      </c>
      <c r="J128" s="36" t="str">
        <f>E24</f>
        <v xml:space="preserve"> </v>
      </c>
      <c r="K128" s="40"/>
      <c r="L128" s="63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</row>
    <row r="129" s="2" customFormat="1" ht="10.32" customHeight="1">
      <c r="A129" s="38"/>
      <c r="B129" s="39"/>
      <c r="C129" s="40"/>
      <c r="D129" s="40"/>
      <c r="E129" s="40"/>
      <c r="F129" s="40"/>
      <c r="G129" s="40"/>
      <c r="H129" s="40"/>
      <c r="I129" s="40"/>
      <c r="J129" s="40"/>
      <c r="K129" s="40"/>
      <c r="L129" s="63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</row>
    <row r="130" s="11" customFormat="1" ht="29.28" customHeight="1">
      <c r="A130" s="191"/>
      <c r="B130" s="192"/>
      <c r="C130" s="193" t="s">
        <v>119</v>
      </c>
      <c r="D130" s="194" t="s">
        <v>64</v>
      </c>
      <c r="E130" s="194" t="s">
        <v>60</v>
      </c>
      <c r="F130" s="194" t="s">
        <v>61</v>
      </c>
      <c r="G130" s="194" t="s">
        <v>120</v>
      </c>
      <c r="H130" s="194" t="s">
        <v>121</v>
      </c>
      <c r="I130" s="194" t="s">
        <v>122</v>
      </c>
      <c r="J130" s="194" t="s">
        <v>103</v>
      </c>
      <c r="K130" s="195" t="s">
        <v>123</v>
      </c>
      <c r="L130" s="196"/>
      <c r="M130" s="100" t="s">
        <v>1</v>
      </c>
      <c r="N130" s="101" t="s">
        <v>43</v>
      </c>
      <c r="O130" s="101" t="s">
        <v>124</v>
      </c>
      <c r="P130" s="101" t="s">
        <v>125</v>
      </c>
      <c r="Q130" s="101" t="s">
        <v>126</v>
      </c>
      <c r="R130" s="101" t="s">
        <v>127</v>
      </c>
      <c r="S130" s="101" t="s">
        <v>128</v>
      </c>
      <c r="T130" s="102" t="s">
        <v>129</v>
      </c>
      <c r="U130" s="191"/>
      <c r="V130" s="191"/>
      <c r="W130" s="191"/>
      <c r="X130" s="191"/>
      <c r="Y130" s="191"/>
      <c r="Z130" s="191"/>
      <c r="AA130" s="191"/>
      <c r="AB130" s="191"/>
      <c r="AC130" s="191"/>
      <c r="AD130" s="191"/>
      <c r="AE130" s="191"/>
    </row>
    <row r="131" s="2" customFormat="1" ht="22.8" customHeight="1">
      <c r="A131" s="38"/>
      <c r="B131" s="39"/>
      <c r="C131" s="107" t="s">
        <v>130</v>
      </c>
      <c r="D131" s="40"/>
      <c r="E131" s="40"/>
      <c r="F131" s="40"/>
      <c r="G131" s="40"/>
      <c r="H131" s="40"/>
      <c r="I131" s="40"/>
      <c r="J131" s="197">
        <f>BK131</f>
        <v>0</v>
      </c>
      <c r="K131" s="40"/>
      <c r="L131" s="44"/>
      <c r="M131" s="103"/>
      <c r="N131" s="198"/>
      <c r="O131" s="104"/>
      <c r="P131" s="199">
        <f>P132+P144+P243</f>
        <v>0</v>
      </c>
      <c r="Q131" s="104"/>
      <c r="R131" s="199">
        <f>R132+R144+R243</f>
        <v>0</v>
      </c>
      <c r="S131" s="104"/>
      <c r="T131" s="200">
        <f>T132+T144+T243</f>
        <v>0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T131" s="17" t="s">
        <v>78</v>
      </c>
      <c r="AU131" s="17" t="s">
        <v>105</v>
      </c>
      <c r="BK131" s="201">
        <f>BK132+BK144+BK243</f>
        <v>0</v>
      </c>
    </row>
    <row r="132" s="12" customFormat="1" ht="25.92" customHeight="1">
      <c r="A132" s="12"/>
      <c r="B132" s="202"/>
      <c r="C132" s="203"/>
      <c r="D132" s="204" t="s">
        <v>78</v>
      </c>
      <c r="E132" s="205" t="s">
        <v>131</v>
      </c>
      <c r="F132" s="205" t="s">
        <v>132</v>
      </c>
      <c r="G132" s="203"/>
      <c r="H132" s="203"/>
      <c r="I132" s="206"/>
      <c r="J132" s="207">
        <f>BK132</f>
        <v>0</v>
      </c>
      <c r="K132" s="203"/>
      <c r="L132" s="208"/>
      <c r="M132" s="209"/>
      <c r="N132" s="210"/>
      <c r="O132" s="210"/>
      <c r="P132" s="211">
        <f>P133</f>
        <v>0</v>
      </c>
      <c r="Q132" s="210"/>
      <c r="R132" s="211">
        <f>R133</f>
        <v>0</v>
      </c>
      <c r="S132" s="210"/>
      <c r="T132" s="212">
        <f>T133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13" t="s">
        <v>21</v>
      </c>
      <c r="AT132" s="214" t="s">
        <v>78</v>
      </c>
      <c r="AU132" s="214" t="s">
        <v>79</v>
      </c>
      <c r="AY132" s="213" t="s">
        <v>133</v>
      </c>
      <c r="BK132" s="215">
        <f>BK133</f>
        <v>0</v>
      </c>
    </row>
    <row r="133" s="12" customFormat="1" ht="22.8" customHeight="1">
      <c r="A133" s="12"/>
      <c r="B133" s="202"/>
      <c r="C133" s="203"/>
      <c r="D133" s="204" t="s">
        <v>78</v>
      </c>
      <c r="E133" s="216" t="s">
        <v>166</v>
      </c>
      <c r="F133" s="216" t="s">
        <v>167</v>
      </c>
      <c r="G133" s="203"/>
      <c r="H133" s="203"/>
      <c r="I133" s="206"/>
      <c r="J133" s="217">
        <f>BK133</f>
        <v>0</v>
      </c>
      <c r="K133" s="203"/>
      <c r="L133" s="208"/>
      <c r="M133" s="209"/>
      <c r="N133" s="210"/>
      <c r="O133" s="210"/>
      <c r="P133" s="211">
        <f>SUM(P134:P143)</f>
        <v>0</v>
      </c>
      <c r="Q133" s="210"/>
      <c r="R133" s="211">
        <f>SUM(R134:R143)</f>
        <v>0</v>
      </c>
      <c r="S133" s="210"/>
      <c r="T133" s="212">
        <f>SUM(T134:T143)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13" t="s">
        <v>21</v>
      </c>
      <c r="AT133" s="214" t="s">
        <v>78</v>
      </c>
      <c r="AU133" s="214" t="s">
        <v>21</v>
      </c>
      <c r="AY133" s="213" t="s">
        <v>133</v>
      </c>
      <c r="BK133" s="215">
        <f>SUM(BK134:BK143)</f>
        <v>0</v>
      </c>
    </row>
    <row r="134" s="2" customFormat="1" ht="24.15" customHeight="1">
      <c r="A134" s="38"/>
      <c r="B134" s="39"/>
      <c r="C134" s="218" t="s">
        <v>21</v>
      </c>
      <c r="D134" s="218" t="s">
        <v>136</v>
      </c>
      <c r="E134" s="219" t="s">
        <v>474</v>
      </c>
      <c r="F134" s="220" t="s">
        <v>475</v>
      </c>
      <c r="G134" s="221" t="s">
        <v>275</v>
      </c>
      <c r="H134" s="222">
        <v>3</v>
      </c>
      <c r="I134" s="223"/>
      <c r="J134" s="224">
        <f>ROUND(I134*H134,2)</f>
        <v>0</v>
      </c>
      <c r="K134" s="220" t="s">
        <v>1</v>
      </c>
      <c r="L134" s="44"/>
      <c r="M134" s="225" t="s">
        <v>1</v>
      </c>
      <c r="N134" s="226" t="s">
        <v>44</v>
      </c>
      <c r="O134" s="91"/>
      <c r="P134" s="227">
        <f>O134*H134</f>
        <v>0</v>
      </c>
      <c r="Q134" s="227">
        <v>0</v>
      </c>
      <c r="R134" s="227">
        <f>Q134*H134</f>
        <v>0</v>
      </c>
      <c r="S134" s="227">
        <v>0</v>
      </c>
      <c r="T134" s="228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29" t="s">
        <v>141</v>
      </c>
      <c r="AT134" s="229" t="s">
        <v>136</v>
      </c>
      <c r="AU134" s="229" t="s">
        <v>88</v>
      </c>
      <c r="AY134" s="17" t="s">
        <v>133</v>
      </c>
      <c r="BE134" s="230">
        <f>IF(N134="základní",J134,0)</f>
        <v>0</v>
      </c>
      <c r="BF134" s="230">
        <f>IF(N134="snížená",J134,0)</f>
        <v>0</v>
      </c>
      <c r="BG134" s="230">
        <f>IF(N134="zákl. přenesená",J134,0)</f>
        <v>0</v>
      </c>
      <c r="BH134" s="230">
        <f>IF(N134="sníž. přenesená",J134,0)</f>
        <v>0</v>
      </c>
      <c r="BI134" s="230">
        <f>IF(N134="nulová",J134,0)</f>
        <v>0</v>
      </c>
      <c r="BJ134" s="17" t="s">
        <v>21</v>
      </c>
      <c r="BK134" s="230">
        <f>ROUND(I134*H134,2)</f>
        <v>0</v>
      </c>
      <c r="BL134" s="17" t="s">
        <v>141</v>
      </c>
      <c r="BM134" s="229" t="s">
        <v>88</v>
      </c>
    </row>
    <row r="135" s="2" customFormat="1">
      <c r="A135" s="38"/>
      <c r="B135" s="39"/>
      <c r="C135" s="40"/>
      <c r="D135" s="231" t="s">
        <v>143</v>
      </c>
      <c r="E135" s="40"/>
      <c r="F135" s="232" t="s">
        <v>475</v>
      </c>
      <c r="G135" s="40"/>
      <c r="H135" s="40"/>
      <c r="I135" s="233"/>
      <c r="J135" s="40"/>
      <c r="K135" s="40"/>
      <c r="L135" s="44"/>
      <c r="M135" s="234"/>
      <c r="N135" s="235"/>
      <c r="O135" s="91"/>
      <c r="P135" s="91"/>
      <c r="Q135" s="91"/>
      <c r="R135" s="91"/>
      <c r="S135" s="91"/>
      <c r="T135" s="92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T135" s="17" t="s">
        <v>143</v>
      </c>
      <c r="AU135" s="17" t="s">
        <v>88</v>
      </c>
    </row>
    <row r="136" s="2" customFormat="1" ht="24.15" customHeight="1">
      <c r="A136" s="38"/>
      <c r="B136" s="39"/>
      <c r="C136" s="218" t="s">
        <v>88</v>
      </c>
      <c r="D136" s="218" t="s">
        <v>136</v>
      </c>
      <c r="E136" s="219" t="s">
        <v>476</v>
      </c>
      <c r="F136" s="220" t="s">
        <v>477</v>
      </c>
      <c r="G136" s="221" t="s">
        <v>275</v>
      </c>
      <c r="H136" s="222">
        <v>1</v>
      </c>
      <c r="I136" s="223"/>
      <c r="J136" s="224">
        <f>ROUND(I136*H136,2)</f>
        <v>0</v>
      </c>
      <c r="K136" s="220" t="s">
        <v>1</v>
      </c>
      <c r="L136" s="44"/>
      <c r="M136" s="225" t="s">
        <v>1</v>
      </c>
      <c r="N136" s="226" t="s">
        <v>44</v>
      </c>
      <c r="O136" s="91"/>
      <c r="P136" s="227">
        <f>O136*H136</f>
        <v>0</v>
      </c>
      <c r="Q136" s="227">
        <v>0</v>
      </c>
      <c r="R136" s="227">
        <f>Q136*H136</f>
        <v>0</v>
      </c>
      <c r="S136" s="227">
        <v>0</v>
      </c>
      <c r="T136" s="228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29" t="s">
        <v>141</v>
      </c>
      <c r="AT136" s="229" t="s">
        <v>136</v>
      </c>
      <c r="AU136" s="229" t="s">
        <v>88</v>
      </c>
      <c r="AY136" s="17" t="s">
        <v>133</v>
      </c>
      <c r="BE136" s="230">
        <f>IF(N136="základní",J136,0)</f>
        <v>0</v>
      </c>
      <c r="BF136" s="230">
        <f>IF(N136="snížená",J136,0)</f>
        <v>0</v>
      </c>
      <c r="BG136" s="230">
        <f>IF(N136="zákl. přenesená",J136,0)</f>
        <v>0</v>
      </c>
      <c r="BH136" s="230">
        <f>IF(N136="sníž. přenesená",J136,0)</f>
        <v>0</v>
      </c>
      <c r="BI136" s="230">
        <f>IF(N136="nulová",J136,0)</f>
        <v>0</v>
      </c>
      <c r="BJ136" s="17" t="s">
        <v>21</v>
      </c>
      <c r="BK136" s="230">
        <f>ROUND(I136*H136,2)</f>
        <v>0</v>
      </c>
      <c r="BL136" s="17" t="s">
        <v>141</v>
      </c>
      <c r="BM136" s="229" t="s">
        <v>141</v>
      </c>
    </row>
    <row r="137" s="2" customFormat="1">
      <c r="A137" s="38"/>
      <c r="B137" s="39"/>
      <c r="C137" s="40"/>
      <c r="D137" s="231" t="s">
        <v>143</v>
      </c>
      <c r="E137" s="40"/>
      <c r="F137" s="232" t="s">
        <v>477</v>
      </c>
      <c r="G137" s="40"/>
      <c r="H137" s="40"/>
      <c r="I137" s="233"/>
      <c r="J137" s="40"/>
      <c r="K137" s="40"/>
      <c r="L137" s="44"/>
      <c r="M137" s="234"/>
      <c r="N137" s="235"/>
      <c r="O137" s="91"/>
      <c r="P137" s="91"/>
      <c r="Q137" s="91"/>
      <c r="R137" s="91"/>
      <c r="S137" s="91"/>
      <c r="T137" s="92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T137" s="17" t="s">
        <v>143</v>
      </c>
      <c r="AU137" s="17" t="s">
        <v>88</v>
      </c>
    </row>
    <row r="138" s="2" customFormat="1" ht="24.15" customHeight="1">
      <c r="A138" s="38"/>
      <c r="B138" s="39"/>
      <c r="C138" s="218" t="s">
        <v>152</v>
      </c>
      <c r="D138" s="218" t="s">
        <v>136</v>
      </c>
      <c r="E138" s="219" t="s">
        <v>478</v>
      </c>
      <c r="F138" s="220" t="s">
        <v>479</v>
      </c>
      <c r="G138" s="221" t="s">
        <v>275</v>
      </c>
      <c r="H138" s="222">
        <v>9</v>
      </c>
      <c r="I138" s="223"/>
      <c r="J138" s="224">
        <f>ROUND(I138*H138,2)</f>
        <v>0</v>
      </c>
      <c r="K138" s="220" t="s">
        <v>1</v>
      </c>
      <c r="L138" s="44"/>
      <c r="M138" s="225" t="s">
        <v>1</v>
      </c>
      <c r="N138" s="226" t="s">
        <v>44</v>
      </c>
      <c r="O138" s="91"/>
      <c r="P138" s="227">
        <f>O138*H138</f>
        <v>0</v>
      </c>
      <c r="Q138" s="227">
        <v>0</v>
      </c>
      <c r="R138" s="227">
        <f>Q138*H138</f>
        <v>0</v>
      </c>
      <c r="S138" s="227">
        <v>0</v>
      </c>
      <c r="T138" s="228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29" t="s">
        <v>141</v>
      </c>
      <c r="AT138" s="229" t="s">
        <v>136</v>
      </c>
      <c r="AU138" s="229" t="s">
        <v>88</v>
      </c>
      <c r="AY138" s="17" t="s">
        <v>133</v>
      </c>
      <c r="BE138" s="230">
        <f>IF(N138="základní",J138,0)</f>
        <v>0</v>
      </c>
      <c r="BF138" s="230">
        <f>IF(N138="snížená",J138,0)</f>
        <v>0</v>
      </c>
      <c r="BG138" s="230">
        <f>IF(N138="zákl. přenesená",J138,0)</f>
        <v>0</v>
      </c>
      <c r="BH138" s="230">
        <f>IF(N138="sníž. přenesená",J138,0)</f>
        <v>0</v>
      </c>
      <c r="BI138" s="230">
        <f>IF(N138="nulová",J138,0)</f>
        <v>0</v>
      </c>
      <c r="BJ138" s="17" t="s">
        <v>21</v>
      </c>
      <c r="BK138" s="230">
        <f>ROUND(I138*H138,2)</f>
        <v>0</v>
      </c>
      <c r="BL138" s="17" t="s">
        <v>141</v>
      </c>
      <c r="BM138" s="229" t="s">
        <v>134</v>
      </c>
    </row>
    <row r="139" s="2" customFormat="1">
      <c r="A139" s="38"/>
      <c r="B139" s="39"/>
      <c r="C139" s="40"/>
      <c r="D139" s="231" t="s">
        <v>143</v>
      </c>
      <c r="E139" s="40"/>
      <c r="F139" s="232" t="s">
        <v>479</v>
      </c>
      <c r="G139" s="40"/>
      <c r="H139" s="40"/>
      <c r="I139" s="233"/>
      <c r="J139" s="40"/>
      <c r="K139" s="40"/>
      <c r="L139" s="44"/>
      <c r="M139" s="234"/>
      <c r="N139" s="235"/>
      <c r="O139" s="91"/>
      <c r="P139" s="91"/>
      <c r="Q139" s="91"/>
      <c r="R139" s="91"/>
      <c r="S139" s="91"/>
      <c r="T139" s="92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T139" s="17" t="s">
        <v>143</v>
      </c>
      <c r="AU139" s="17" t="s">
        <v>88</v>
      </c>
    </row>
    <row r="140" s="2" customFormat="1" ht="21.75" customHeight="1">
      <c r="A140" s="38"/>
      <c r="B140" s="39"/>
      <c r="C140" s="218" t="s">
        <v>141</v>
      </c>
      <c r="D140" s="218" t="s">
        <v>136</v>
      </c>
      <c r="E140" s="219" t="s">
        <v>480</v>
      </c>
      <c r="F140" s="220" t="s">
        <v>481</v>
      </c>
      <c r="G140" s="221" t="s">
        <v>185</v>
      </c>
      <c r="H140" s="222">
        <v>70</v>
      </c>
      <c r="I140" s="223"/>
      <c r="J140" s="224">
        <f>ROUND(I140*H140,2)</f>
        <v>0</v>
      </c>
      <c r="K140" s="220" t="s">
        <v>1</v>
      </c>
      <c r="L140" s="44"/>
      <c r="M140" s="225" t="s">
        <v>1</v>
      </c>
      <c r="N140" s="226" t="s">
        <v>44</v>
      </c>
      <c r="O140" s="91"/>
      <c r="P140" s="227">
        <f>O140*H140</f>
        <v>0</v>
      </c>
      <c r="Q140" s="227">
        <v>0</v>
      </c>
      <c r="R140" s="227">
        <f>Q140*H140</f>
        <v>0</v>
      </c>
      <c r="S140" s="227">
        <v>0</v>
      </c>
      <c r="T140" s="228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29" t="s">
        <v>141</v>
      </c>
      <c r="AT140" s="229" t="s">
        <v>136</v>
      </c>
      <c r="AU140" s="229" t="s">
        <v>88</v>
      </c>
      <c r="AY140" s="17" t="s">
        <v>133</v>
      </c>
      <c r="BE140" s="230">
        <f>IF(N140="základní",J140,0)</f>
        <v>0</v>
      </c>
      <c r="BF140" s="230">
        <f>IF(N140="snížená",J140,0)</f>
        <v>0</v>
      </c>
      <c r="BG140" s="230">
        <f>IF(N140="zákl. přenesená",J140,0)</f>
        <v>0</v>
      </c>
      <c r="BH140" s="230">
        <f>IF(N140="sníž. přenesená",J140,0)</f>
        <v>0</v>
      </c>
      <c r="BI140" s="230">
        <f>IF(N140="nulová",J140,0)</f>
        <v>0</v>
      </c>
      <c r="BJ140" s="17" t="s">
        <v>21</v>
      </c>
      <c r="BK140" s="230">
        <f>ROUND(I140*H140,2)</f>
        <v>0</v>
      </c>
      <c r="BL140" s="17" t="s">
        <v>141</v>
      </c>
      <c r="BM140" s="229" t="s">
        <v>182</v>
      </c>
    </row>
    <row r="141" s="2" customFormat="1">
      <c r="A141" s="38"/>
      <c r="B141" s="39"/>
      <c r="C141" s="40"/>
      <c r="D141" s="231" t="s">
        <v>143</v>
      </c>
      <c r="E141" s="40"/>
      <c r="F141" s="232" t="s">
        <v>481</v>
      </c>
      <c r="G141" s="40"/>
      <c r="H141" s="40"/>
      <c r="I141" s="233"/>
      <c r="J141" s="40"/>
      <c r="K141" s="40"/>
      <c r="L141" s="44"/>
      <c r="M141" s="234"/>
      <c r="N141" s="235"/>
      <c r="O141" s="91"/>
      <c r="P141" s="91"/>
      <c r="Q141" s="91"/>
      <c r="R141" s="91"/>
      <c r="S141" s="91"/>
      <c r="T141" s="92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T141" s="17" t="s">
        <v>143</v>
      </c>
      <c r="AU141" s="17" t="s">
        <v>88</v>
      </c>
    </row>
    <row r="142" s="2" customFormat="1" ht="21.75" customHeight="1">
      <c r="A142" s="38"/>
      <c r="B142" s="39"/>
      <c r="C142" s="218" t="s">
        <v>168</v>
      </c>
      <c r="D142" s="218" t="s">
        <v>136</v>
      </c>
      <c r="E142" s="219" t="s">
        <v>482</v>
      </c>
      <c r="F142" s="220" t="s">
        <v>483</v>
      </c>
      <c r="G142" s="221" t="s">
        <v>185</v>
      </c>
      <c r="H142" s="222">
        <v>36</v>
      </c>
      <c r="I142" s="223"/>
      <c r="J142" s="224">
        <f>ROUND(I142*H142,2)</f>
        <v>0</v>
      </c>
      <c r="K142" s="220" t="s">
        <v>1</v>
      </c>
      <c r="L142" s="44"/>
      <c r="M142" s="225" t="s">
        <v>1</v>
      </c>
      <c r="N142" s="226" t="s">
        <v>44</v>
      </c>
      <c r="O142" s="91"/>
      <c r="P142" s="227">
        <f>O142*H142</f>
        <v>0</v>
      </c>
      <c r="Q142" s="227">
        <v>0</v>
      </c>
      <c r="R142" s="227">
        <f>Q142*H142</f>
        <v>0</v>
      </c>
      <c r="S142" s="227">
        <v>0</v>
      </c>
      <c r="T142" s="228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29" t="s">
        <v>141</v>
      </c>
      <c r="AT142" s="229" t="s">
        <v>136</v>
      </c>
      <c r="AU142" s="229" t="s">
        <v>88</v>
      </c>
      <c r="AY142" s="17" t="s">
        <v>133</v>
      </c>
      <c r="BE142" s="230">
        <f>IF(N142="základní",J142,0)</f>
        <v>0</v>
      </c>
      <c r="BF142" s="230">
        <f>IF(N142="snížená",J142,0)</f>
        <v>0</v>
      </c>
      <c r="BG142" s="230">
        <f>IF(N142="zákl. přenesená",J142,0)</f>
        <v>0</v>
      </c>
      <c r="BH142" s="230">
        <f>IF(N142="sníž. přenesená",J142,0)</f>
        <v>0</v>
      </c>
      <c r="BI142" s="230">
        <f>IF(N142="nulová",J142,0)</f>
        <v>0</v>
      </c>
      <c r="BJ142" s="17" t="s">
        <v>21</v>
      </c>
      <c r="BK142" s="230">
        <f>ROUND(I142*H142,2)</f>
        <v>0</v>
      </c>
      <c r="BL142" s="17" t="s">
        <v>141</v>
      </c>
      <c r="BM142" s="229" t="s">
        <v>26</v>
      </c>
    </row>
    <row r="143" s="2" customFormat="1">
      <c r="A143" s="38"/>
      <c r="B143" s="39"/>
      <c r="C143" s="40"/>
      <c r="D143" s="231" t="s">
        <v>143</v>
      </c>
      <c r="E143" s="40"/>
      <c r="F143" s="232" t="s">
        <v>483</v>
      </c>
      <c r="G143" s="40"/>
      <c r="H143" s="40"/>
      <c r="I143" s="233"/>
      <c r="J143" s="40"/>
      <c r="K143" s="40"/>
      <c r="L143" s="44"/>
      <c r="M143" s="234"/>
      <c r="N143" s="235"/>
      <c r="O143" s="91"/>
      <c r="P143" s="91"/>
      <c r="Q143" s="91"/>
      <c r="R143" s="91"/>
      <c r="S143" s="91"/>
      <c r="T143" s="92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T143" s="17" t="s">
        <v>143</v>
      </c>
      <c r="AU143" s="17" t="s">
        <v>88</v>
      </c>
    </row>
    <row r="144" s="12" customFormat="1" ht="25.92" customHeight="1">
      <c r="A144" s="12"/>
      <c r="B144" s="202"/>
      <c r="C144" s="203"/>
      <c r="D144" s="204" t="s">
        <v>78</v>
      </c>
      <c r="E144" s="205" t="s">
        <v>243</v>
      </c>
      <c r="F144" s="205" t="s">
        <v>244</v>
      </c>
      <c r="G144" s="203"/>
      <c r="H144" s="203"/>
      <c r="I144" s="206"/>
      <c r="J144" s="207">
        <f>BK144</f>
        <v>0</v>
      </c>
      <c r="K144" s="203"/>
      <c r="L144" s="208"/>
      <c r="M144" s="209"/>
      <c r="N144" s="210"/>
      <c r="O144" s="210"/>
      <c r="P144" s="211">
        <f>P145+P148+P153+P170+P183+P196+P229+P238</f>
        <v>0</v>
      </c>
      <c r="Q144" s="210"/>
      <c r="R144" s="211">
        <f>R145+R148+R153+R170+R183+R196+R229+R238</f>
        <v>0</v>
      </c>
      <c r="S144" s="210"/>
      <c r="T144" s="212">
        <f>T145+T148+T153+T170+T183+T196+T229+T238</f>
        <v>0</v>
      </c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R144" s="213" t="s">
        <v>88</v>
      </c>
      <c r="AT144" s="214" t="s">
        <v>78</v>
      </c>
      <c r="AU144" s="214" t="s">
        <v>79</v>
      </c>
      <c r="AY144" s="213" t="s">
        <v>133</v>
      </c>
      <c r="BK144" s="215">
        <f>BK145+BK148+BK153+BK170+BK183+BK196+BK229+BK238</f>
        <v>0</v>
      </c>
    </row>
    <row r="145" s="12" customFormat="1" ht="22.8" customHeight="1">
      <c r="A145" s="12"/>
      <c r="B145" s="202"/>
      <c r="C145" s="203"/>
      <c r="D145" s="204" t="s">
        <v>78</v>
      </c>
      <c r="E145" s="216" t="s">
        <v>484</v>
      </c>
      <c r="F145" s="216" t="s">
        <v>485</v>
      </c>
      <c r="G145" s="203"/>
      <c r="H145" s="203"/>
      <c r="I145" s="206"/>
      <c r="J145" s="217">
        <f>BK145</f>
        <v>0</v>
      </c>
      <c r="K145" s="203"/>
      <c r="L145" s="208"/>
      <c r="M145" s="209"/>
      <c r="N145" s="210"/>
      <c r="O145" s="210"/>
      <c r="P145" s="211">
        <f>SUM(P146:P147)</f>
        <v>0</v>
      </c>
      <c r="Q145" s="210"/>
      <c r="R145" s="211">
        <f>SUM(R146:R147)</f>
        <v>0</v>
      </c>
      <c r="S145" s="210"/>
      <c r="T145" s="212">
        <f>SUM(T146:T147)</f>
        <v>0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213" t="s">
        <v>88</v>
      </c>
      <c r="AT145" s="214" t="s">
        <v>78</v>
      </c>
      <c r="AU145" s="214" t="s">
        <v>21</v>
      </c>
      <c r="AY145" s="213" t="s">
        <v>133</v>
      </c>
      <c r="BK145" s="215">
        <f>SUM(BK146:BK147)</f>
        <v>0</v>
      </c>
    </row>
    <row r="146" s="2" customFormat="1" ht="24.15" customHeight="1">
      <c r="A146" s="38"/>
      <c r="B146" s="39"/>
      <c r="C146" s="218" t="s">
        <v>134</v>
      </c>
      <c r="D146" s="218" t="s">
        <v>136</v>
      </c>
      <c r="E146" s="219" t="s">
        <v>486</v>
      </c>
      <c r="F146" s="220" t="s">
        <v>487</v>
      </c>
      <c r="G146" s="221" t="s">
        <v>275</v>
      </c>
      <c r="H146" s="222">
        <v>1</v>
      </c>
      <c r="I146" s="223"/>
      <c r="J146" s="224">
        <f>ROUND(I146*H146,2)</f>
        <v>0</v>
      </c>
      <c r="K146" s="220" t="s">
        <v>1</v>
      </c>
      <c r="L146" s="44"/>
      <c r="M146" s="225" t="s">
        <v>1</v>
      </c>
      <c r="N146" s="226" t="s">
        <v>44</v>
      </c>
      <c r="O146" s="91"/>
      <c r="P146" s="227">
        <f>O146*H146</f>
        <v>0</v>
      </c>
      <c r="Q146" s="227">
        <v>0</v>
      </c>
      <c r="R146" s="227">
        <f>Q146*H146</f>
        <v>0</v>
      </c>
      <c r="S146" s="227">
        <v>0</v>
      </c>
      <c r="T146" s="228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29" t="s">
        <v>226</v>
      </c>
      <c r="AT146" s="229" t="s">
        <v>136</v>
      </c>
      <c r="AU146" s="229" t="s">
        <v>88</v>
      </c>
      <c r="AY146" s="17" t="s">
        <v>133</v>
      </c>
      <c r="BE146" s="230">
        <f>IF(N146="základní",J146,0)</f>
        <v>0</v>
      </c>
      <c r="BF146" s="230">
        <f>IF(N146="snížená",J146,0)</f>
        <v>0</v>
      </c>
      <c r="BG146" s="230">
        <f>IF(N146="zákl. přenesená",J146,0)</f>
        <v>0</v>
      </c>
      <c r="BH146" s="230">
        <f>IF(N146="sníž. přenesená",J146,0)</f>
        <v>0</v>
      </c>
      <c r="BI146" s="230">
        <f>IF(N146="nulová",J146,0)</f>
        <v>0</v>
      </c>
      <c r="BJ146" s="17" t="s">
        <v>21</v>
      </c>
      <c r="BK146" s="230">
        <f>ROUND(I146*H146,2)</f>
        <v>0</v>
      </c>
      <c r="BL146" s="17" t="s">
        <v>226</v>
      </c>
      <c r="BM146" s="229" t="s">
        <v>203</v>
      </c>
    </row>
    <row r="147" s="2" customFormat="1">
      <c r="A147" s="38"/>
      <c r="B147" s="39"/>
      <c r="C147" s="40"/>
      <c r="D147" s="231" t="s">
        <v>143</v>
      </c>
      <c r="E147" s="40"/>
      <c r="F147" s="232" t="s">
        <v>487</v>
      </c>
      <c r="G147" s="40"/>
      <c r="H147" s="40"/>
      <c r="I147" s="233"/>
      <c r="J147" s="40"/>
      <c r="K147" s="40"/>
      <c r="L147" s="44"/>
      <c r="M147" s="234"/>
      <c r="N147" s="235"/>
      <c r="O147" s="91"/>
      <c r="P147" s="91"/>
      <c r="Q147" s="91"/>
      <c r="R147" s="91"/>
      <c r="S147" s="91"/>
      <c r="T147" s="92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T147" s="17" t="s">
        <v>143</v>
      </c>
      <c r="AU147" s="17" t="s">
        <v>88</v>
      </c>
    </row>
    <row r="148" s="12" customFormat="1" ht="22.8" customHeight="1">
      <c r="A148" s="12"/>
      <c r="B148" s="202"/>
      <c r="C148" s="203"/>
      <c r="D148" s="204" t="s">
        <v>78</v>
      </c>
      <c r="E148" s="216" t="s">
        <v>488</v>
      </c>
      <c r="F148" s="216" t="s">
        <v>489</v>
      </c>
      <c r="G148" s="203"/>
      <c r="H148" s="203"/>
      <c r="I148" s="206"/>
      <c r="J148" s="217">
        <f>BK148</f>
        <v>0</v>
      </c>
      <c r="K148" s="203"/>
      <c r="L148" s="208"/>
      <c r="M148" s="209"/>
      <c r="N148" s="210"/>
      <c r="O148" s="210"/>
      <c r="P148" s="211">
        <f>SUM(P149:P152)</f>
        <v>0</v>
      </c>
      <c r="Q148" s="210"/>
      <c r="R148" s="211">
        <f>SUM(R149:R152)</f>
        <v>0</v>
      </c>
      <c r="S148" s="210"/>
      <c r="T148" s="212">
        <f>SUM(T149:T152)</f>
        <v>0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213" t="s">
        <v>88</v>
      </c>
      <c r="AT148" s="214" t="s">
        <v>78</v>
      </c>
      <c r="AU148" s="214" t="s">
        <v>21</v>
      </c>
      <c r="AY148" s="213" t="s">
        <v>133</v>
      </c>
      <c r="BK148" s="215">
        <f>SUM(BK149:BK152)</f>
        <v>0</v>
      </c>
    </row>
    <row r="149" s="2" customFormat="1" ht="16.5" customHeight="1">
      <c r="A149" s="38"/>
      <c r="B149" s="39"/>
      <c r="C149" s="218" t="s">
        <v>177</v>
      </c>
      <c r="D149" s="218" t="s">
        <v>136</v>
      </c>
      <c r="E149" s="219" t="s">
        <v>490</v>
      </c>
      <c r="F149" s="220" t="s">
        <v>491</v>
      </c>
      <c r="G149" s="221" t="s">
        <v>492</v>
      </c>
      <c r="H149" s="222">
        <v>2</v>
      </c>
      <c r="I149" s="223"/>
      <c r="J149" s="224">
        <f>ROUND(I149*H149,2)</f>
        <v>0</v>
      </c>
      <c r="K149" s="220" t="s">
        <v>1</v>
      </c>
      <c r="L149" s="44"/>
      <c r="M149" s="225" t="s">
        <v>1</v>
      </c>
      <c r="N149" s="226" t="s">
        <v>44</v>
      </c>
      <c r="O149" s="91"/>
      <c r="P149" s="227">
        <f>O149*H149</f>
        <v>0</v>
      </c>
      <c r="Q149" s="227">
        <v>0</v>
      </c>
      <c r="R149" s="227">
        <f>Q149*H149</f>
        <v>0</v>
      </c>
      <c r="S149" s="227">
        <v>0</v>
      </c>
      <c r="T149" s="228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29" t="s">
        <v>226</v>
      </c>
      <c r="AT149" s="229" t="s">
        <v>136</v>
      </c>
      <c r="AU149" s="229" t="s">
        <v>88</v>
      </c>
      <c r="AY149" s="17" t="s">
        <v>133</v>
      </c>
      <c r="BE149" s="230">
        <f>IF(N149="základní",J149,0)</f>
        <v>0</v>
      </c>
      <c r="BF149" s="230">
        <f>IF(N149="snížená",J149,0)</f>
        <v>0</v>
      </c>
      <c r="BG149" s="230">
        <f>IF(N149="zákl. přenesená",J149,0)</f>
        <v>0</v>
      </c>
      <c r="BH149" s="230">
        <f>IF(N149="sníž. přenesená",J149,0)</f>
        <v>0</v>
      </c>
      <c r="BI149" s="230">
        <f>IF(N149="nulová",J149,0)</f>
        <v>0</v>
      </c>
      <c r="BJ149" s="17" t="s">
        <v>21</v>
      </c>
      <c r="BK149" s="230">
        <f>ROUND(I149*H149,2)</f>
        <v>0</v>
      </c>
      <c r="BL149" s="17" t="s">
        <v>226</v>
      </c>
      <c r="BM149" s="229" t="s">
        <v>214</v>
      </c>
    </row>
    <row r="150" s="2" customFormat="1">
      <c r="A150" s="38"/>
      <c r="B150" s="39"/>
      <c r="C150" s="40"/>
      <c r="D150" s="231" t="s">
        <v>143</v>
      </c>
      <c r="E150" s="40"/>
      <c r="F150" s="232" t="s">
        <v>491</v>
      </c>
      <c r="G150" s="40"/>
      <c r="H150" s="40"/>
      <c r="I150" s="233"/>
      <c r="J150" s="40"/>
      <c r="K150" s="40"/>
      <c r="L150" s="44"/>
      <c r="M150" s="234"/>
      <c r="N150" s="235"/>
      <c r="O150" s="91"/>
      <c r="P150" s="91"/>
      <c r="Q150" s="91"/>
      <c r="R150" s="91"/>
      <c r="S150" s="91"/>
      <c r="T150" s="92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T150" s="17" t="s">
        <v>143</v>
      </c>
      <c r="AU150" s="17" t="s">
        <v>88</v>
      </c>
    </row>
    <row r="151" s="2" customFormat="1" ht="16.5" customHeight="1">
      <c r="A151" s="38"/>
      <c r="B151" s="39"/>
      <c r="C151" s="218" t="s">
        <v>182</v>
      </c>
      <c r="D151" s="218" t="s">
        <v>136</v>
      </c>
      <c r="E151" s="219" t="s">
        <v>493</v>
      </c>
      <c r="F151" s="220" t="s">
        <v>494</v>
      </c>
      <c r="G151" s="221" t="s">
        <v>492</v>
      </c>
      <c r="H151" s="222">
        <v>2</v>
      </c>
      <c r="I151" s="223"/>
      <c r="J151" s="224">
        <f>ROUND(I151*H151,2)</f>
        <v>0</v>
      </c>
      <c r="K151" s="220" t="s">
        <v>1</v>
      </c>
      <c r="L151" s="44"/>
      <c r="M151" s="225" t="s">
        <v>1</v>
      </c>
      <c r="N151" s="226" t="s">
        <v>44</v>
      </c>
      <c r="O151" s="91"/>
      <c r="P151" s="227">
        <f>O151*H151</f>
        <v>0</v>
      </c>
      <c r="Q151" s="227">
        <v>0</v>
      </c>
      <c r="R151" s="227">
        <f>Q151*H151</f>
        <v>0</v>
      </c>
      <c r="S151" s="227">
        <v>0</v>
      </c>
      <c r="T151" s="228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29" t="s">
        <v>226</v>
      </c>
      <c r="AT151" s="229" t="s">
        <v>136</v>
      </c>
      <c r="AU151" s="229" t="s">
        <v>88</v>
      </c>
      <c r="AY151" s="17" t="s">
        <v>133</v>
      </c>
      <c r="BE151" s="230">
        <f>IF(N151="základní",J151,0)</f>
        <v>0</v>
      </c>
      <c r="BF151" s="230">
        <f>IF(N151="snížená",J151,0)</f>
        <v>0</v>
      </c>
      <c r="BG151" s="230">
        <f>IF(N151="zákl. přenesená",J151,0)</f>
        <v>0</v>
      </c>
      <c r="BH151" s="230">
        <f>IF(N151="sníž. přenesená",J151,0)</f>
        <v>0</v>
      </c>
      <c r="BI151" s="230">
        <f>IF(N151="nulová",J151,0)</f>
        <v>0</v>
      </c>
      <c r="BJ151" s="17" t="s">
        <v>21</v>
      </c>
      <c r="BK151" s="230">
        <f>ROUND(I151*H151,2)</f>
        <v>0</v>
      </c>
      <c r="BL151" s="17" t="s">
        <v>226</v>
      </c>
      <c r="BM151" s="229" t="s">
        <v>226</v>
      </c>
    </row>
    <row r="152" s="2" customFormat="1">
      <c r="A152" s="38"/>
      <c r="B152" s="39"/>
      <c r="C152" s="40"/>
      <c r="D152" s="231" t="s">
        <v>143</v>
      </c>
      <c r="E152" s="40"/>
      <c r="F152" s="232" t="s">
        <v>494</v>
      </c>
      <c r="G152" s="40"/>
      <c r="H152" s="40"/>
      <c r="I152" s="233"/>
      <c r="J152" s="40"/>
      <c r="K152" s="40"/>
      <c r="L152" s="44"/>
      <c r="M152" s="234"/>
      <c r="N152" s="235"/>
      <c r="O152" s="91"/>
      <c r="P152" s="91"/>
      <c r="Q152" s="91"/>
      <c r="R152" s="91"/>
      <c r="S152" s="91"/>
      <c r="T152" s="92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T152" s="17" t="s">
        <v>143</v>
      </c>
      <c r="AU152" s="17" t="s">
        <v>88</v>
      </c>
    </row>
    <row r="153" s="12" customFormat="1" ht="22.8" customHeight="1">
      <c r="A153" s="12"/>
      <c r="B153" s="202"/>
      <c r="C153" s="203"/>
      <c r="D153" s="204" t="s">
        <v>78</v>
      </c>
      <c r="E153" s="216" t="s">
        <v>495</v>
      </c>
      <c r="F153" s="216" t="s">
        <v>496</v>
      </c>
      <c r="G153" s="203"/>
      <c r="H153" s="203"/>
      <c r="I153" s="206"/>
      <c r="J153" s="217">
        <f>BK153</f>
        <v>0</v>
      </c>
      <c r="K153" s="203"/>
      <c r="L153" s="208"/>
      <c r="M153" s="209"/>
      <c r="N153" s="210"/>
      <c r="O153" s="210"/>
      <c r="P153" s="211">
        <f>SUM(P154:P169)</f>
        <v>0</v>
      </c>
      <c r="Q153" s="210"/>
      <c r="R153" s="211">
        <f>SUM(R154:R169)</f>
        <v>0</v>
      </c>
      <c r="S153" s="210"/>
      <c r="T153" s="212">
        <f>SUM(T154:T169)</f>
        <v>0</v>
      </c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R153" s="213" t="s">
        <v>88</v>
      </c>
      <c r="AT153" s="214" t="s">
        <v>78</v>
      </c>
      <c r="AU153" s="214" t="s">
        <v>21</v>
      </c>
      <c r="AY153" s="213" t="s">
        <v>133</v>
      </c>
      <c r="BK153" s="215">
        <f>SUM(BK154:BK169)</f>
        <v>0</v>
      </c>
    </row>
    <row r="154" s="2" customFormat="1" ht="24.15" customHeight="1">
      <c r="A154" s="38"/>
      <c r="B154" s="39"/>
      <c r="C154" s="218" t="s">
        <v>166</v>
      </c>
      <c r="D154" s="218" t="s">
        <v>136</v>
      </c>
      <c r="E154" s="219" t="s">
        <v>497</v>
      </c>
      <c r="F154" s="220" t="s">
        <v>498</v>
      </c>
      <c r="G154" s="221" t="s">
        <v>185</v>
      </c>
      <c r="H154" s="222">
        <v>10</v>
      </c>
      <c r="I154" s="223"/>
      <c r="J154" s="224">
        <f>ROUND(I154*H154,2)</f>
        <v>0</v>
      </c>
      <c r="K154" s="220" t="s">
        <v>1</v>
      </c>
      <c r="L154" s="44"/>
      <c r="M154" s="225" t="s">
        <v>1</v>
      </c>
      <c r="N154" s="226" t="s">
        <v>44</v>
      </c>
      <c r="O154" s="91"/>
      <c r="P154" s="227">
        <f>O154*H154</f>
        <v>0</v>
      </c>
      <c r="Q154" s="227">
        <v>0</v>
      </c>
      <c r="R154" s="227">
        <f>Q154*H154</f>
        <v>0</v>
      </c>
      <c r="S154" s="227">
        <v>0</v>
      </c>
      <c r="T154" s="228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29" t="s">
        <v>226</v>
      </c>
      <c r="AT154" s="229" t="s">
        <v>136</v>
      </c>
      <c r="AU154" s="229" t="s">
        <v>88</v>
      </c>
      <c r="AY154" s="17" t="s">
        <v>133</v>
      </c>
      <c r="BE154" s="230">
        <f>IF(N154="základní",J154,0)</f>
        <v>0</v>
      </c>
      <c r="BF154" s="230">
        <f>IF(N154="snížená",J154,0)</f>
        <v>0</v>
      </c>
      <c r="BG154" s="230">
        <f>IF(N154="zákl. přenesená",J154,0)</f>
        <v>0</v>
      </c>
      <c r="BH154" s="230">
        <f>IF(N154="sníž. přenesená",J154,0)</f>
        <v>0</v>
      </c>
      <c r="BI154" s="230">
        <f>IF(N154="nulová",J154,0)</f>
        <v>0</v>
      </c>
      <c r="BJ154" s="17" t="s">
        <v>21</v>
      </c>
      <c r="BK154" s="230">
        <f>ROUND(I154*H154,2)</f>
        <v>0</v>
      </c>
      <c r="BL154" s="17" t="s">
        <v>226</v>
      </c>
      <c r="BM154" s="229" t="s">
        <v>238</v>
      </c>
    </row>
    <row r="155" s="2" customFormat="1">
      <c r="A155" s="38"/>
      <c r="B155" s="39"/>
      <c r="C155" s="40"/>
      <c r="D155" s="231" t="s">
        <v>143</v>
      </c>
      <c r="E155" s="40"/>
      <c r="F155" s="232" t="s">
        <v>498</v>
      </c>
      <c r="G155" s="40"/>
      <c r="H155" s="40"/>
      <c r="I155" s="233"/>
      <c r="J155" s="40"/>
      <c r="K155" s="40"/>
      <c r="L155" s="44"/>
      <c r="M155" s="234"/>
      <c r="N155" s="235"/>
      <c r="O155" s="91"/>
      <c r="P155" s="91"/>
      <c r="Q155" s="91"/>
      <c r="R155" s="91"/>
      <c r="S155" s="91"/>
      <c r="T155" s="92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T155" s="17" t="s">
        <v>143</v>
      </c>
      <c r="AU155" s="17" t="s">
        <v>88</v>
      </c>
    </row>
    <row r="156" s="2" customFormat="1" ht="16.5" customHeight="1">
      <c r="A156" s="38"/>
      <c r="B156" s="39"/>
      <c r="C156" s="269" t="s">
        <v>26</v>
      </c>
      <c r="D156" s="269" t="s">
        <v>279</v>
      </c>
      <c r="E156" s="270" t="s">
        <v>499</v>
      </c>
      <c r="F156" s="271" t="s">
        <v>500</v>
      </c>
      <c r="G156" s="272" t="s">
        <v>185</v>
      </c>
      <c r="H156" s="273">
        <v>10</v>
      </c>
      <c r="I156" s="274"/>
      <c r="J156" s="275">
        <f>ROUND(I156*H156,2)</f>
        <v>0</v>
      </c>
      <c r="K156" s="271" t="s">
        <v>1</v>
      </c>
      <c r="L156" s="276"/>
      <c r="M156" s="277" t="s">
        <v>1</v>
      </c>
      <c r="N156" s="278" t="s">
        <v>44</v>
      </c>
      <c r="O156" s="91"/>
      <c r="P156" s="227">
        <f>O156*H156</f>
        <v>0</v>
      </c>
      <c r="Q156" s="227">
        <v>0</v>
      </c>
      <c r="R156" s="227">
        <f>Q156*H156</f>
        <v>0</v>
      </c>
      <c r="S156" s="227">
        <v>0</v>
      </c>
      <c r="T156" s="228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29" t="s">
        <v>282</v>
      </c>
      <c r="AT156" s="229" t="s">
        <v>279</v>
      </c>
      <c r="AU156" s="229" t="s">
        <v>88</v>
      </c>
      <c r="AY156" s="17" t="s">
        <v>133</v>
      </c>
      <c r="BE156" s="230">
        <f>IF(N156="základní",J156,0)</f>
        <v>0</v>
      </c>
      <c r="BF156" s="230">
        <f>IF(N156="snížená",J156,0)</f>
        <v>0</v>
      </c>
      <c r="BG156" s="230">
        <f>IF(N156="zákl. přenesená",J156,0)</f>
        <v>0</v>
      </c>
      <c r="BH156" s="230">
        <f>IF(N156="sníž. přenesená",J156,0)</f>
        <v>0</v>
      </c>
      <c r="BI156" s="230">
        <f>IF(N156="nulová",J156,0)</f>
        <v>0</v>
      </c>
      <c r="BJ156" s="17" t="s">
        <v>21</v>
      </c>
      <c r="BK156" s="230">
        <f>ROUND(I156*H156,2)</f>
        <v>0</v>
      </c>
      <c r="BL156" s="17" t="s">
        <v>226</v>
      </c>
      <c r="BM156" s="229" t="s">
        <v>253</v>
      </c>
    </row>
    <row r="157" s="2" customFormat="1">
      <c r="A157" s="38"/>
      <c r="B157" s="39"/>
      <c r="C157" s="40"/>
      <c r="D157" s="231" t="s">
        <v>143</v>
      </c>
      <c r="E157" s="40"/>
      <c r="F157" s="232" t="s">
        <v>500</v>
      </c>
      <c r="G157" s="40"/>
      <c r="H157" s="40"/>
      <c r="I157" s="233"/>
      <c r="J157" s="40"/>
      <c r="K157" s="40"/>
      <c r="L157" s="44"/>
      <c r="M157" s="234"/>
      <c r="N157" s="235"/>
      <c r="O157" s="91"/>
      <c r="P157" s="91"/>
      <c r="Q157" s="91"/>
      <c r="R157" s="91"/>
      <c r="S157" s="91"/>
      <c r="T157" s="92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T157" s="17" t="s">
        <v>143</v>
      </c>
      <c r="AU157" s="17" t="s">
        <v>88</v>
      </c>
    </row>
    <row r="158" s="2" customFormat="1" ht="24.15" customHeight="1">
      <c r="A158" s="38"/>
      <c r="B158" s="39"/>
      <c r="C158" s="218" t="s">
        <v>198</v>
      </c>
      <c r="D158" s="218" t="s">
        <v>136</v>
      </c>
      <c r="E158" s="219" t="s">
        <v>501</v>
      </c>
      <c r="F158" s="220" t="s">
        <v>502</v>
      </c>
      <c r="G158" s="221" t="s">
        <v>185</v>
      </c>
      <c r="H158" s="222">
        <v>40</v>
      </c>
      <c r="I158" s="223"/>
      <c r="J158" s="224">
        <f>ROUND(I158*H158,2)</f>
        <v>0</v>
      </c>
      <c r="K158" s="220" t="s">
        <v>1</v>
      </c>
      <c r="L158" s="44"/>
      <c r="M158" s="225" t="s">
        <v>1</v>
      </c>
      <c r="N158" s="226" t="s">
        <v>44</v>
      </c>
      <c r="O158" s="91"/>
      <c r="P158" s="227">
        <f>O158*H158</f>
        <v>0</v>
      </c>
      <c r="Q158" s="227">
        <v>0</v>
      </c>
      <c r="R158" s="227">
        <f>Q158*H158</f>
        <v>0</v>
      </c>
      <c r="S158" s="227">
        <v>0</v>
      </c>
      <c r="T158" s="228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29" t="s">
        <v>226</v>
      </c>
      <c r="AT158" s="229" t="s">
        <v>136</v>
      </c>
      <c r="AU158" s="229" t="s">
        <v>88</v>
      </c>
      <c r="AY158" s="17" t="s">
        <v>133</v>
      </c>
      <c r="BE158" s="230">
        <f>IF(N158="základní",J158,0)</f>
        <v>0</v>
      </c>
      <c r="BF158" s="230">
        <f>IF(N158="snížená",J158,0)</f>
        <v>0</v>
      </c>
      <c r="BG158" s="230">
        <f>IF(N158="zákl. přenesená",J158,0)</f>
        <v>0</v>
      </c>
      <c r="BH158" s="230">
        <f>IF(N158="sníž. přenesená",J158,0)</f>
        <v>0</v>
      </c>
      <c r="BI158" s="230">
        <f>IF(N158="nulová",J158,0)</f>
        <v>0</v>
      </c>
      <c r="BJ158" s="17" t="s">
        <v>21</v>
      </c>
      <c r="BK158" s="230">
        <f>ROUND(I158*H158,2)</f>
        <v>0</v>
      </c>
      <c r="BL158" s="17" t="s">
        <v>226</v>
      </c>
      <c r="BM158" s="229" t="s">
        <v>266</v>
      </c>
    </row>
    <row r="159" s="2" customFormat="1">
      <c r="A159" s="38"/>
      <c r="B159" s="39"/>
      <c r="C159" s="40"/>
      <c r="D159" s="231" t="s">
        <v>143</v>
      </c>
      <c r="E159" s="40"/>
      <c r="F159" s="232" t="s">
        <v>502</v>
      </c>
      <c r="G159" s="40"/>
      <c r="H159" s="40"/>
      <c r="I159" s="233"/>
      <c r="J159" s="40"/>
      <c r="K159" s="40"/>
      <c r="L159" s="44"/>
      <c r="M159" s="234"/>
      <c r="N159" s="235"/>
      <c r="O159" s="91"/>
      <c r="P159" s="91"/>
      <c r="Q159" s="91"/>
      <c r="R159" s="91"/>
      <c r="S159" s="91"/>
      <c r="T159" s="92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T159" s="17" t="s">
        <v>143</v>
      </c>
      <c r="AU159" s="17" t="s">
        <v>88</v>
      </c>
    </row>
    <row r="160" s="2" customFormat="1" ht="16.5" customHeight="1">
      <c r="A160" s="38"/>
      <c r="B160" s="39"/>
      <c r="C160" s="269" t="s">
        <v>203</v>
      </c>
      <c r="D160" s="269" t="s">
        <v>279</v>
      </c>
      <c r="E160" s="270" t="s">
        <v>503</v>
      </c>
      <c r="F160" s="271" t="s">
        <v>504</v>
      </c>
      <c r="G160" s="272" t="s">
        <v>185</v>
      </c>
      <c r="H160" s="273">
        <v>40</v>
      </c>
      <c r="I160" s="274"/>
      <c r="J160" s="275">
        <f>ROUND(I160*H160,2)</f>
        <v>0</v>
      </c>
      <c r="K160" s="271" t="s">
        <v>1</v>
      </c>
      <c r="L160" s="276"/>
      <c r="M160" s="277" t="s">
        <v>1</v>
      </c>
      <c r="N160" s="278" t="s">
        <v>44</v>
      </c>
      <c r="O160" s="91"/>
      <c r="P160" s="227">
        <f>O160*H160</f>
        <v>0</v>
      </c>
      <c r="Q160" s="227">
        <v>0</v>
      </c>
      <c r="R160" s="227">
        <f>Q160*H160</f>
        <v>0</v>
      </c>
      <c r="S160" s="227">
        <v>0</v>
      </c>
      <c r="T160" s="228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229" t="s">
        <v>282</v>
      </c>
      <c r="AT160" s="229" t="s">
        <v>279</v>
      </c>
      <c r="AU160" s="229" t="s">
        <v>88</v>
      </c>
      <c r="AY160" s="17" t="s">
        <v>133</v>
      </c>
      <c r="BE160" s="230">
        <f>IF(N160="základní",J160,0)</f>
        <v>0</v>
      </c>
      <c r="BF160" s="230">
        <f>IF(N160="snížená",J160,0)</f>
        <v>0</v>
      </c>
      <c r="BG160" s="230">
        <f>IF(N160="zákl. přenesená",J160,0)</f>
        <v>0</v>
      </c>
      <c r="BH160" s="230">
        <f>IF(N160="sníž. přenesená",J160,0)</f>
        <v>0</v>
      </c>
      <c r="BI160" s="230">
        <f>IF(N160="nulová",J160,0)</f>
        <v>0</v>
      </c>
      <c r="BJ160" s="17" t="s">
        <v>21</v>
      </c>
      <c r="BK160" s="230">
        <f>ROUND(I160*H160,2)</f>
        <v>0</v>
      </c>
      <c r="BL160" s="17" t="s">
        <v>226</v>
      </c>
      <c r="BM160" s="229" t="s">
        <v>278</v>
      </c>
    </row>
    <row r="161" s="2" customFormat="1">
      <c r="A161" s="38"/>
      <c r="B161" s="39"/>
      <c r="C161" s="40"/>
      <c r="D161" s="231" t="s">
        <v>143</v>
      </c>
      <c r="E161" s="40"/>
      <c r="F161" s="232" t="s">
        <v>504</v>
      </c>
      <c r="G161" s="40"/>
      <c r="H161" s="40"/>
      <c r="I161" s="233"/>
      <c r="J161" s="40"/>
      <c r="K161" s="40"/>
      <c r="L161" s="44"/>
      <c r="M161" s="234"/>
      <c r="N161" s="235"/>
      <c r="O161" s="91"/>
      <c r="P161" s="91"/>
      <c r="Q161" s="91"/>
      <c r="R161" s="91"/>
      <c r="S161" s="91"/>
      <c r="T161" s="92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T161" s="17" t="s">
        <v>143</v>
      </c>
      <c r="AU161" s="17" t="s">
        <v>88</v>
      </c>
    </row>
    <row r="162" s="2" customFormat="1" ht="16.5" customHeight="1">
      <c r="A162" s="38"/>
      <c r="B162" s="39"/>
      <c r="C162" s="218" t="s">
        <v>210</v>
      </c>
      <c r="D162" s="218" t="s">
        <v>136</v>
      </c>
      <c r="E162" s="219" t="s">
        <v>505</v>
      </c>
      <c r="F162" s="220" t="s">
        <v>506</v>
      </c>
      <c r="G162" s="221" t="s">
        <v>275</v>
      </c>
      <c r="H162" s="222">
        <v>9</v>
      </c>
      <c r="I162" s="223"/>
      <c r="J162" s="224">
        <f>ROUND(I162*H162,2)</f>
        <v>0</v>
      </c>
      <c r="K162" s="220" t="s">
        <v>1</v>
      </c>
      <c r="L162" s="44"/>
      <c r="M162" s="225" t="s">
        <v>1</v>
      </c>
      <c r="N162" s="226" t="s">
        <v>44</v>
      </c>
      <c r="O162" s="91"/>
      <c r="P162" s="227">
        <f>O162*H162</f>
        <v>0</v>
      </c>
      <c r="Q162" s="227">
        <v>0</v>
      </c>
      <c r="R162" s="227">
        <f>Q162*H162</f>
        <v>0</v>
      </c>
      <c r="S162" s="227">
        <v>0</v>
      </c>
      <c r="T162" s="228">
        <f>S162*H162</f>
        <v>0</v>
      </c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R162" s="229" t="s">
        <v>226</v>
      </c>
      <c r="AT162" s="229" t="s">
        <v>136</v>
      </c>
      <c r="AU162" s="229" t="s">
        <v>88</v>
      </c>
      <c r="AY162" s="17" t="s">
        <v>133</v>
      </c>
      <c r="BE162" s="230">
        <f>IF(N162="základní",J162,0)</f>
        <v>0</v>
      </c>
      <c r="BF162" s="230">
        <f>IF(N162="snížená",J162,0)</f>
        <v>0</v>
      </c>
      <c r="BG162" s="230">
        <f>IF(N162="zákl. přenesená",J162,0)</f>
        <v>0</v>
      </c>
      <c r="BH162" s="230">
        <f>IF(N162="sníž. přenesená",J162,0)</f>
        <v>0</v>
      </c>
      <c r="BI162" s="230">
        <f>IF(N162="nulová",J162,0)</f>
        <v>0</v>
      </c>
      <c r="BJ162" s="17" t="s">
        <v>21</v>
      </c>
      <c r="BK162" s="230">
        <f>ROUND(I162*H162,2)</f>
        <v>0</v>
      </c>
      <c r="BL162" s="17" t="s">
        <v>226</v>
      </c>
      <c r="BM162" s="229" t="s">
        <v>289</v>
      </c>
    </row>
    <row r="163" s="2" customFormat="1">
      <c r="A163" s="38"/>
      <c r="B163" s="39"/>
      <c r="C163" s="40"/>
      <c r="D163" s="231" t="s">
        <v>143</v>
      </c>
      <c r="E163" s="40"/>
      <c r="F163" s="232" t="s">
        <v>506</v>
      </c>
      <c r="G163" s="40"/>
      <c r="H163" s="40"/>
      <c r="I163" s="233"/>
      <c r="J163" s="40"/>
      <c r="K163" s="40"/>
      <c r="L163" s="44"/>
      <c r="M163" s="234"/>
      <c r="N163" s="235"/>
      <c r="O163" s="91"/>
      <c r="P163" s="91"/>
      <c r="Q163" s="91"/>
      <c r="R163" s="91"/>
      <c r="S163" s="91"/>
      <c r="T163" s="92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T163" s="17" t="s">
        <v>143</v>
      </c>
      <c r="AU163" s="17" t="s">
        <v>88</v>
      </c>
    </row>
    <row r="164" s="2" customFormat="1" ht="16.5" customHeight="1">
      <c r="A164" s="38"/>
      <c r="B164" s="39"/>
      <c r="C164" s="269" t="s">
        <v>214</v>
      </c>
      <c r="D164" s="269" t="s">
        <v>279</v>
      </c>
      <c r="E164" s="270" t="s">
        <v>507</v>
      </c>
      <c r="F164" s="271" t="s">
        <v>508</v>
      </c>
      <c r="G164" s="272" t="s">
        <v>275</v>
      </c>
      <c r="H164" s="273">
        <v>9</v>
      </c>
      <c r="I164" s="274"/>
      <c r="J164" s="275">
        <f>ROUND(I164*H164,2)</f>
        <v>0</v>
      </c>
      <c r="K164" s="271" t="s">
        <v>1</v>
      </c>
      <c r="L164" s="276"/>
      <c r="M164" s="277" t="s">
        <v>1</v>
      </c>
      <c r="N164" s="278" t="s">
        <v>44</v>
      </c>
      <c r="O164" s="91"/>
      <c r="P164" s="227">
        <f>O164*H164</f>
        <v>0</v>
      </c>
      <c r="Q164" s="227">
        <v>0</v>
      </c>
      <c r="R164" s="227">
        <f>Q164*H164</f>
        <v>0</v>
      </c>
      <c r="S164" s="227">
        <v>0</v>
      </c>
      <c r="T164" s="228">
        <f>S164*H164</f>
        <v>0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229" t="s">
        <v>282</v>
      </c>
      <c r="AT164" s="229" t="s">
        <v>279</v>
      </c>
      <c r="AU164" s="229" t="s">
        <v>88</v>
      </c>
      <c r="AY164" s="17" t="s">
        <v>133</v>
      </c>
      <c r="BE164" s="230">
        <f>IF(N164="základní",J164,0)</f>
        <v>0</v>
      </c>
      <c r="BF164" s="230">
        <f>IF(N164="snížená",J164,0)</f>
        <v>0</v>
      </c>
      <c r="BG164" s="230">
        <f>IF(N164="zákl. přenesená",J164,0)</f>
        <v>0</v>
      </c>
      <c r="BH164" s="230">
        <f>IF(N164="sníž. přenesená",J164,0)</f>
        <v>0</v>
      </c>
      <c r="BI164" s="230">
        <f>IF(N164="nulová",J164,0)</f>
        <v>0</v>
      </c>
      <c r="BJ164" s="17" t="s">
        <v>21</v>
      </c>
      <c r="BK164" s="230">
        <f>ROUND(I164*H164,2)</f>
        <v>0</v>
      </c>
      <c r="BL164" s="17" t="s">
        <v>226</v>
      </c>
      <c r="BM164" s="229" t="s">
        <v>301</v>
      </c>
    </row>
    <row r="165" s="2" customFormat="1">
      <c r="A165" s="38"/>
      <c r="B165" s="39"/>
      <c r="C165" s="40"/>
      <c r="D165" s="231" t="s">
        <v>143</v>
      </c>
      <c r="E165" s="40"/>
      <c r="F165" s="232" t="s">
        <v>508</v>
      </c>
      <c r="G165" s="40"/>
      <c r="H165" s="40"/>
      <c r="I165" s="233"/>
      <c r="J165" s="40"/>
      <c r="K165" s="40"/>
      <c r="L165" s="44"/>
      <c r="M165" s="234"/>
      <c r="N165" s="235"/>
      <c r="O165" s="91"/>
      <c r="P165" s="91"/>
      <c r="Q165" s="91"/>
      <c r="R165" s="91"/>
      <c r="S165" s="91"/>
      <c r="T165" s="92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T165" s="17" t="s">
        <v>143</v>
      </c>
      <c r="AU165" s="17" t="s">
        <v>88</v>
      </c>
    </row>
    <row r="166" s="2" customFormat="1" ht="24.15" customHeight="1">
      <c r="A166" s="38"/>
      <c r="B166" s="39"/>
      <c r="C166" s="218" t="s">
        <v>8</v>
      </c>
      <c r="D166" s="218" t="s">
        <v>136</v>
      </c>
      <c r="E166" s="219" t="s">
        <v>509</v>
      </c>
      <c r="F166" s="220" t="s">
        <v>510</v>
      </c>
      <c r="G166" s="221" t="s">
        <v>185</v>
      </c>
      <c r="H166" s="222">
        <v>2</v>
      </c>
      <c r="I166" s="223"/>
      <c r="J166" s="224">
        <f>ROUND(I166*H166,2)</f>
        <v>0</v>
      </c>
      <c r="K166" s="220" t="s">
        <v>1</v>
      </c>
      <c r="L166" s="44"/>
      <c r="M166" s="225" t="s">
        <v>1</v>
      </c>
      <c r="N166" s="226" t="s">
        <v>44</v>
      </c>
      <c r="O166" s="91"/>
      <c r="P166" s="227">
        <f>O166*H166</f>
        <v>0</v>
      </c>
      <c r="Q166" s="227">
        <v>0</v>
      </c>
      <c r="R166" s="227">
        <f>Q166*H166</f>
        <v>0</v>
      </c>
      <c r="S166" s="227">
        <v>0</v>
      </c>
      <c r="T166" s="228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29" t="s">
        <v>226</v>
      </c>
      <c r="AT166" s="229" t="s">
        <v>136</v>
      </c>
      <c r="AU166" s="229" t="s">
        <v>88</v>
      </c>
      <c r="AY166" s="17" t="s">
        <v>133</v>
      </c>
      <c r="BE166" s="230">
        <f>IF(N166="základní",J166,0)</f>
        <v>0</v>
      </c>
      <c r="BF166" s="230">
        <f>IF(N166="snížená",J166,0)</f>
        <v>0</v>
      </c>
      <c r="BG166" s="230">
        <f>IF(N166="zákl. přenesená",J166,0)</f>
        <v>0</v>
      </c>
      <c r="BH166" s="230">
        <f>IF(N166="sníž. přenesená",J166,0)</f>
        <v>0</v>
      </c>
      <c r="BI166" s="230">
        <f>IF(N166="nulová",J166,0)</f>
        <v>0</v>
      </c>
      <c r="BJ166" s="17" t="s">
        <v>21</v>
      </c>
      <c r="BK166" s="230">
        <f>ROUND(I166*H166,2)</f>
        <v>0</v>
      </c>
      <c r="BL166" s="17" t="s">
        <v>226</v>
      </c>
      <c r="BM166" s="229" t="s">
        <v>310</v>
      </c>
    </row>
    <row r="167" s="2" customFormat="1">
      <c r="A167" s="38"/>
      <c r="B167" s="39"/>
      <c r="C167" s="40"/>
      <c r="D167" s="231" t="s">
        <v>143</v>
      </c>
      <c r="E167" s="40"/>
      <c r="F167" s="232" t="s">
        <v>510</v>
      </c>
      <c r="G167" s="40"/>
      <c r="H167" s="40"/>
      <c r="I167" s="233"/>
      <c r="J167" s="40"/>
      <c r="K167" s="40"/>
      <c r="L167" s="44"/>
      <c r="M167" s="234"/>
      <c r="N167" s="235"/>
      <c r="O167" s="91"/>
      <c r="P167" s="91"/>
      <c r="Q167" s="91"/>
      <c r="R167" s="91"/>
      <c r="S167" s="91"/>
      <c r="T167" s="92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T167" s="17" t="s">
        <v>143</v>
      </c>
      <c r="AU167" s="17" t="s">
        <v>88</v>
      </c>
    </row>
    <row r="168" s="2" customFormat="1" ht="16.5" customHeight="1">
      <c r="A168" s="38"/>
      <c r="B168" s="39"/>
      <c r="C168" s="269" t="s">
        <v>226</v>
      </c>
      <c r="D168" s="269" t="s">
        <v>279</v>
      </c>
      <c r="E168" s="270" t="s">
        <v>511</v>
      </c>
      <c r="F168" s="271" t="s">
        <v>512</v>
      </c>
      <c r="G168" s="272" t="s">
        <v>185</v>
      </c>
      <c r="H168" s="273">
        <v>2</v>
      </c>
      <c r="I168" s="274"/>
      <c r="J168" s="275">
        <f>ROUND(I168*H168,2)</f>
        <v>0</v>
      </c>
      <c r="K168" s="271" t="s">
        <v>1</v>
      </c>
      <c r="L168" s="276"/>
      <c r="M168" s="277" t="s">
        <v>1</v>
      </c>
      <c r="N168" s="278" t="s">
        <v>44</v>
      </c>
      <c r="O168" s="91"/>
      <c r="P168" s="227">
        <f>O168*H168</f>
        <v>0</v>
      </c>
      <c r="Q168" s="227">
        <v>0</v>
      </c>
      <c r="R168" s="227">
        <f>Q168*H168</f>
        <v>0</v>
      </c>
      <c r="S168" s="227">
        <v>0</v>
      </c>
      <c r="T168" s="228">
        <f>S168*H168</f>
        <v>0</v>
      </c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R168" s="229" t="s">
        <v>282</v>
      </c>
      <c r="AT168" s="229" t="s">
        <v>279</v>
      </c>
      <c r="AU168" s="229" t="s">
        <v>88</v>
      </c>
      <c r="AY168" s="17" t="s">
        <v>133</v>
      </c>
      <c r="BE168" s="230">
        <f>IF(N168="základní",J168,0)</f>
        <v>0</v>
      </c>
      <c r="BF168" s="230">
        <f>IF(N168="snížená",J168,0)</f>
        <v>0</v>
      </c>
      <c r="BG168" s="230">
        <f>IF(N168="zákl. přenesená",J168,0)</f>
        <v>0</v>
      </c>
      <c r="BH168" s="230">
        <f>IF(N168="sníž. přenesená",J168,0)</f>
        <v>0</v>
      </c>
      <c r="BI168" s="230">
        <f>IF(N168="nulová",J168,0)</f>
        <v>0</v>
      </c>
      <c r="BJ168" s="17" t="s">
        <v>21</v>
      </c>
      <c r="BK168" s="230">
        <f>ROUND(I168*H168,2)</f>
        <v>0</v>
      </c>
      <c r="BL168" s="17" t="s">
        <v>226</v>
      </c>
      <c r="BM168" s="229" t="s">
        <v>282</v>
      </c>
    </row>
    <row r="169" s="2" customFormat="1">
      <c r="A169" s="38"/>
      <c r="B169" s="39"/>
      <c r="C169" s="40"/>
      <c r="D169" s="231" t="s">
        <v>143</v>
      </c>
      <c r="E169" s="40"/>
      <c r="F169" s="232" t="s">
        <v>512</v>
      </c>
      <c r="G169" s="40"/>
      <c r="H169" s="40"/>
      <c r="I169" s="233"/>
      <c r="J169" s="40"/>
      <c r="K169" s="40"/>
      <c r="L169" s="44"/>
      <c r="M169" s="234"/>
      <c r="N169" s="235"/>
      <c r="O169" s="91"/>
      <c r="P169" s="91"/>
      <c r="Q169" s="91"/>
      <c r="R169" s="91"/>
      <c r="S169" s="91"/>
      <c r="T169" s="92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T169" s="17" t="s">
        <v>143</v>
      </c>
      <c r="AU169" s="17" t="s">
        <v>88</v>
      </c>
    </row>
    <row r="170" s="12" customFormat="1" ht="22.8" customHeight="1">
      <c r="A170" s="12"/>
      <c r="B170" s="202"/>
      <c r="C170" s="203"/>
      <c r="D170" s="204" t="s">
        <v>78</v>
      </c>
      <c r="E170" s="216" t="s">
        <v>513</v>
      </c>
      <c r="F170" s="216" t="s">
        <v>514</v>
      </c>
      <c r="G170" s="203"/>
      <c r="H170" s="203"/>
      <c r="I170" s="206"/>
      <c r="J170" s="217">
        <f>BK170</f>
        <v>0</v>
      </c>
      <c r="K170" s="203"/>
      <c r="L170" s="208"/>
      <c r="M170" s="209"/>
      <c r="N170" s="210"/>
      <c r="O170" s="210"/>
      <c r="P170" s="211">
        <f>SUM(P171:P182)</f>
        <v>0</v>
      </c>
      <c r="Q170" s="210"/>
      <c r="R170" s="211">
        <f>SUM(R171:R182)</f>
        <v>0</v>
      </c>
      <c r="S170" s="210"/>
      <c r="T170" s="212">
        <f>SUM(T171:T182)</f>
        <v>0</v>
      </c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R170" s="213" t="s">
        <v>88</v>
      </c>
      <c r="AT170" s="214" t="s">
        <v>78</v>
      </c>
      <c r="AU170" s="214" t="s">
        <v>21</v>
      </c>
      <c r="AY170" s="213" t="s">
        <v>133</v>
      </c>
      <c r="BK170" s="215">
        <f>SUM(BK171:BK182)</f>
        <v>0</v>
      </c>
    </row>
    <row r="171" s="2" customFormat="1" ht="24.15" customHeight="1">
      <c r="A171" s="38"/>
      <c r="B171" s="39"/>
      <c r="C171" s="218" t="s">
        <v>231</v>
      </c>
      <c r="D171" s="218" t="s">
        <v>136</v>
      </c>
      <c r="E171" s="219" t="s">
        <v>515</v>
      </c>
      <c r="F171" s="220" t="s">
        <v>516</v>
      </c>
      <c r="G171" s="221" t="s">
        <v>185</v>
      </c>
      <c r="H171" s="222">
        <v>40</v>
      </c>
      <c r="I171" s="223"/>
      <c r="J171" s="224">
        <f>ROUND(I171*H171,2)</f>
        <v>0</v>
      </c>
      <c r="K171" s="220" t="s">
        <v>1</v>
      </c>
      <c r="L171" s="44"/>
      <c r="M171" s="225" t="s">
        <v>1</v>
      </c>
      <c r="N171" s="226" t="s">
        <v>44</v>
      </c>
      <c r="O171" s="91"/>
      <c r="P171" s="227">
        <f>O171*H171</f>
        <v>0</v>
      </c>
      <c r="Q171" s="227">
        <v>0</v>
      </c>
      <c r="R171" s="227">
        <f>Q171*H171</f>
        <v>0</v>
      </c>
      <c r="S171" s="227">
        <v>0</v>
      </c>
      <c r="T171" s="228">
        <f>S171*H171</f>
        <v>0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229" t="s">
        <v>226</v>
      </c>
      <c r="AT171" s="229" t="s">
        <v>136</v>
      </c>
      <c r="AU171" s="229" t="s">
        <v>88</v>
      </c>
      <c r="AY171" s="17" t="s">
        <v>133</v>
      </c>
      <c r="BE171" s="230">
        <f>IF(N171="základní",J171,0)</f>
        <v>0</v>
      </c>
      <c r="BF171" s="230">
        <f>IF(N171="snížená",J171,0)</f>
        <v>0</v>
      </c>
      <c r="BG171" s="230">
        <f>IF(N171="zákl. přenesená",J171,0)</f>
        <v>0</v>
      </c>
      <c r="BH171" s="230">
        <f>IF(N171="sníž. přenesená",J171,0)</f>
        <v>0</v>
      </c>
      <c r="BI171" s="230">
        <f>IF(N171="nulová",J171,0)</f>
        <v>0</v>
      </c>
      <c r="BJ171" s="17" t="s">
        <v>21</v>
      </c>
      <c r="BK171" s="230">
        <f>ROUND(I171*H171,2)</f>
        <v>0</v>
      </c>
      <c r="BL171" s="17" t="s">
        <v>226</v>
      </c>
      <c r="BM171" s="229" t="s">
        <v>329</v>
      </c>
    </row>
    <row r="172" s="2" customFormat="1">
      <c r="A172" s="38"/>
      <c r="B172" s="39"/>
      <c r="C172" s="40"/>
      <c r="D172" s="231" t="s">
        <v>143</v>
      </c>
      <c r="E172" s="40"/>
      <c r="F172" s="232" t="s">
        <v>516</v>
      </c>
      <c r="G172" s="40"/>
      <c r="H172" s="40"/>
      <c r="I172" s="233"/>
      <c r="J172" s="40"/>
      <c r="K172" s="40"/>
      <c r="L172" s="44"/>
      <c r="M172" s="234"/>
      <c r="N172" s="235"/>
      <c r="O172" s="91"/>
      <c r="P172" s="91"/>
      <c r="Q172" s="91"/>
      <c r="R172" s="91"/>
      <c r="S172" s="91"/>
      <c r="T172" s="92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T172" s="17" t="s">
        <v>143</v>
      </c>
      <c r="AU172" s="17" t="s">
        <v>88</v>
      </c>
    </row>
    <row r="173" s="2" customFormat="1" ht="16.5" customHeight="1">
      <c r="A173" s="38"/>
      <c r="B173" s="39"/>
      <c r="C173" s="269" t="s">
        <v>238</v>
      </c>
      <c r="D173" s="269" t="s">
        <v>279</v>
      </c>
      <c r="E173" s="270" t="s">
        <v>517</v>
      </c>
      <c r="F173" s="271" t="s">
        <v>518</v>
      </c>
      <c r="G173" s="272" t="s">
        <v>185</v>
      </c>
      <c r="H173" s="273">
        <v>40</v>
      </c>
      <c r="I173" s="274"/>
      <c r="J173" s="275">
        <f>ROUND(I173*H173,2)</f>
        <v>0</v>
      </c>
      <c r="K173" s="271" t="s">
        <v>1</v>
      </c>
      <c r="L173" s="276"/>
      <c r="M173" s="277" t="s">
        <v>1</v>
      </c>
      <c r="N173" s="278" t="s">
        <v>44</v>
      </c>
      <c r="O173" s="91"/>
      <c r="P173" s="227">
        <f>O173*H173</f>
        <v>0</v>
      </c>
      <c r="Q173" s="227">
        <v>0</v>
      </c>
      <c r="R173" s="227">
        <f>Q173*H173</f>
        <v>0</v>
      </c>
      <c r="S173" s="227">
        <v>0</v>
      </c>
      <c r="T173" s="228">
        <f>S173*H173</f>
        <v>0</v>
      </c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R173" s="229" t="s">
        <v>282</v>
      </c>
      <c r="AT173" s="229" t="s">
        <v>279</v>
      </c>
      <c r="AU173" s="229" t="s">
        <v>88</v>
      </c>
      <c r="AY173" s="17" t="s">
        <v>133</v>
      </c>
      <c r="BE173" s="230">
        <f>IF(N173="základní",J173,0)</f>
        <v>0</v>
      </c>
      <c r="BF173" s="230">
        <f>IF(N173="snížená",J173,0)</f>
        <v>0</v>
      </c>
      <c r="BG173" s="230">
        <f>IF(N173="zákl. přenesená",J173,0)</f>
        <v>0</v>
      </c>
      <c r="BH173" s="230">
        <f>IF(N173="sníž. přenesená",J173,0)</f>
        <v>0</v>
      </c>
      <c r="BI173" s="230">
        <f>IF(N173="nulová",J173,0)</f>
        <v>0</v>
      </c>
      <c r="BJ173" s="17" t="s">
        <v>21</v>
      </c>
      <c r="BK173" s="230">
        <f>ROUND(I173*H173,2)</f>
        <v>0</v>
      </c>
      <c r="BL173" s="17" t="s">
        <v>226</v>
      </c>
      <c r="BM173" s="229" t="s">
        <v>341</v>
      </c>
    </row>
    <row r="174" s="2" customFormat="1">
      <c r="A174" s="38"/>
      <c r="B174" s="39"/>
      <c r="C174" s="40"/>
      <c r="D174" s="231" t="s">
        <v>143</v>
      </c>
      <c r="E174" s="40"/>
      <c r="F174" s="232" t="s">
        <v>518</v>
      </c>
      <c r="G174" s="40"/>
      <c r="H174" s="40"/>
      <c r="I174" s="233"/>
      <c r="J174" s="40"/>
      <c r="K174" s="40"/>
      <c r="L174" s="44"/>
      <c r="M174" s="234"/>
      <c r="N174" s="235"/>
      <c r="O174" s="91"/>
      <c r="P174" s="91"/>
      <c r="Q174" s="91"/>
      <c r="R174" s="91"/>
      <c r="S174" s="91"/>
      <c r="T174" s="92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T174" s="17" t="s">
        <v>143</v>
      </c>
      <c r="AU174" s="17" t="s">
        <v>88</v>
      </c>
    </row>
    <row r="175" s="2" customFormat="1" ht="24.15" customHeight="1">
      <c r="A175" s="38"/>
      <c r="B175" s="39"/>
      <c r="C175" s="218" t="s">
        <v>247</v>
      </c>
      <c r="D175" s="218" t="s">
        <v>136</v>
      </c>
      <c r="E175" s="219" t="s">
        <v>519</v>
      </c>
      <c r="F175" s="220" t="s">
        <v>520</v>
      </c>
      <c r="G175" s="221" t="s">
        <v>185</v>
      </c>
      <c r="H175" s="222">
        <v>110</v>
      </c>
      <c r="I175" s="223"/>
      <c r="J175" s="224">
        <f>ROUND(I175*H175,2)</f>
        <v>0</v>
      </c>
      <c r="K175" s="220" t="s">
        <v>1</v>
      </c>
      <c r="L175" s="44"/>
      <c r="M175" s="225" t="s">
        <v>1</v>
      </c>
      <c r="N175" s="226" t="s">
        <v>44</v>
      </c>
      <c r="O175" s="91"/>
      <c r="P175" s="227">
        <f>O175*H175</f>
        <v>0</v>
      </c>
      <c r="Q175" s="227">
        <v>0</v>
      </c>
      <c r="R175" s="227">
        <f>Q175*H175</f>
        <v>0</v>
      </c>
      <c r="S175" s="227">
        <v>0</v>
      </c>
      <c r="T175" s="228">
        <f>S175*H175</f>
        <v>0</v>
      </c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R175" s="229" t="s">
        <v>226</v>
      </c>
      <c r="AT175" s="229" t="s">
        <v>136</v>
      </c>
      <c r="AU175" s="229" t="s">
        <v>88</v>
      </c>
      <c r="AY175" s="17" t="s">
        <v>133</v>
      </c>
      <c r="BE175" s="230">
        <f>IF(N175="základní",J175,0)</f>
        <v>0</v>
      </c>
      <c r="BF175" s="230">
        <f>IF(N175="snížená",J175,0)</f>
        <v>0</v>
      </c>
      <c r="BG175" s="230">
        <f>IF(N175="zákl. přenesená",J175,0)</f>
        <v>0</v>
      </c>
      <c r="BH175" s="230">
        <f>IF(N175="sníž. přenesená",J175,0)</f>
        <v>0</v>
      </c>
      <c r="BI175" s="230">
        <f>IF(N175="nulová",J175,0)</f>
        <v>0</v>
      </c>
      <c r="BJ175" s="17" t="s">
        <v>21</v>
      </c>
      <c r="BK175" s="230">
        <f>ROUND(I175*H175,2)</f>
        <v>0</v>
      </c>
      <c r="BL175" s="17" t="s">
        <v>226</v>
      </c>
      <c r="BM175" s="229" t="s">
        <v>351</v>
      </c>
    </row>
    <row r="176" s="2" customFormat="1">
      <c r="A176" s="38"/>
      <c r="B176" s="39"/>
      <c r="C176" s="40"/>
      <c r="D176" s="231" t="s">
        <v>143</v>
      </c>
      <c r="E176" s="40"/>
      <c r="F176" s="232" t="s">
        <v>520</v>
      </c>
      <c r="G176" s="40"/>
      <c r="H176" s="40"/>
      <c r="I176" s="233"/>
      <c r="J176" s="40"/>
      <c r="K176" s="40"/>
      <c r="L176" s="44"/>
      <c r="M176" s="234"/>
      <c r="N176" s="235"/>
      <c r="O176" s="91"/>
      <c r="P176" s="91"/>
      <c r="Q176" s="91"/>
      <c r="R176" s="91"/>
      <c r="S176" s="91"/>
      <c r="T176" s="92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T176" s="17" t="s">
        <v>143</v>
      </c>
      <c r="AU176" s="17" t="s">
        <v>88</v>
      </c>
    </row>
    <row r="177" s="2" customFormat="1" ht="16.5" customHeight="1">
      <c r="A177" s="38"/>
      <c r="B177" s="39"/>
      <c r="C177" s="269" t="s">
        <v>253</v>
      </c>
      <c r="D177" s="269" t="s">
        <v>279</v>
      </c>
      <c r="E177" s="270" t="s">
        <v>521</v>
      </c>
      <c r="F177" s="271" t="s">
        <v>522</v>
      </c>
      <c r="G177" s="272" t="s">
        <v>185</v>
      </c>
      <c r="H177" s="273">
        <v>110</v>
      </c>
      <c r="I177" s="274"/>
      <c r="J177" s="275">
        <f>ROUND(I177*H177,2)</f>
        <v>0</v>
      </c>
      <c r="K177" s="271" t="s">
        <v>1</v>
      </c>
      <c r="L177" s="276"/>
      <c r="M177" s="277" t="s">
        <v>1</v>
      </c>
      <c r="N177" s="278" t="s">
        <v>44</v>
      </c>
      <c r="O177" s="91"/>
      <c r="P177" s="227">
        <f>O177*H177</f>
        <v>0</v>
      </c>
      <c r="Q177" s="227">
        <v>0</v>
      </c>
      <c r="R177" s="227">
        <f>Q177*H177</f>
        <v>0</v>
      </c>
      <c r="S177" s="227">
        <v>0</v>
      </c>
      <c r="T177" s="228">
        <f>S177*H177</f>
        <v>0</v>
      </c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R177" s="229" t="s">
        <v>282</v>
      </c>
      <c r="AT177" s="229" t="s">
        <v>279</v>
      </c>
      <c r="AU177" s="229" t="s">
        <v>88</v>
      </c>
      <c r="AY177" s="17" t="s">
        <v>133</v>
      </c>
      <c r="BE177" s="230">
        <f>IF(N177="základní",J177,0)</f>
        <v>0</v>
      </c>
      <c r="BF177" s="230">
        <f>IF(N177="snížená",J177,0)</f>
        <v>0</v>
      </c>
      <c r="BG177" s="230">
        <f>IF(N177="zákl. přenesená",J177,0)</f>
        <v>0</v>
      </c>
      <c r="BH177" s="230">
        <f>IF(N177="sníž. přenesená",J177,0)</f>
        <v>0</v>
      </c>
      <c r="BI177" s="230">
        <f>IF(N177="nulová",J177,0)</f>
        <v>0</v>
      </c>
      <c r="BJ177" s="17" t="s">
        <v>21</v>
      </c>
      <c r="BK177" s="230">
        <f>ROUND(I177*H177,2)</f>
        <v>0</v>
      </c>
      <c r="BL177" s="17" t="s">
        <v>226</v>
      </c>
      <c r="BM177" s="229" t="s">
        <v>361</v>
      </c>
    </row>
    <row r="178" s="2" customFormat="1">
      <c r="A178" s="38"/>
      <c r="B178" s="39"/>
      <c r="C178" s="40"/>
      <c r="D178" s="231" t="s">
        <v>143</v>
      </c>
      <c r="E178" s="40"/>
      <c r="F178" s="232" t="s">
        <v>522</v>
      </c>
      <c r="G178" s="40"/>
      <c r="H178" s="40"/>
      <c r="I178" s="233"/>
      <c r="J178" s="40"/>
      <c r="K178" s="40"/>
      <c r="L178" s="44"/>
      <c r="M178" s="234"/>
      <c r="N178" s="235"/>
      <c r="O178" s="91"/>
      <c r="P178" s="91"/>
      <c r="Q178" s="91"/>
      <c r="R178" s="91"/>
      <c r="S178" s="91"/>
      <c r="T178" s="92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T178" s="17" t="s">
        <v>143</v>
      </c>
      <c r="AU178" s="17" t="s">
        <v>88</v>
      </c>
    </row>
    <row r="179" s="2" customFormat="1" ht="24.15" customHeight="1">
      <c r="A179" s="38"/>
      <c r="B179" s="39"/>
      <c r="C179" s="218" t="s">
        <v>7</v>
      </c>
      <c r="D179" s="218" t="s">
        <v>136</v>
      </c>
      <c r="E179" s="219" t="s">
        <v>523</v>
      </c>
      <c r="F179" s="220" t="s">
        <v>524</v>
      </c>
      <c r="G179" s="221" t="s">
        <v>185</v>
      </c>
      <c r="H179" s="222">
        <v>40</v>
      </c>
      <c r="I179" s="223"/>
      <c r="J179" s="224">
        <f>ROUND(I179*H179,2)</f>
        <v>0</v>
      </c>
      <c r="K179" s="220" t="s">
        <v>1</v>
      </c>
      <c r="L179" s="44"/>
      <c r="M179" s="225" t="s">
        <v>1</v>
      </c>
      <c r="N179" s="226" t="s">
        <v>44</v>
      </c>
      <c r="O179" s="91"/>
      <c r="P179" s="227">
        <f>O179*H179</f>
        <v>0</v>
      </c>
      <c r="Q179" s="227">
        <v>0</v>
      </c>
      <c r="R179" s="227">
        <f>Q179*H179</f>
        <v>0</v>
      </c>
      <c r="S179" s="227">
        <v>0</v>
      </c>
      <c r="T179" s="228">
        <f>S179*H179</f>
        <v>0</v>
      </c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R179" s="229" t="s">
        <v>226</v>
      </c>
      <c r="AT179" s="229" t="s">
        <v>136</v>
      </c>
      <c r="AU179" s="229" t="s">
        <v>88</v>
      </c>
      <c r="AY179" s="17" t="s">
        <v>133</v>
      </c>
      <c r="BE179" s="230">
        <f>IF(N179="základní",J179,0)</f>
        <v>0</v>
      </c>
      <c r="BF179" s="230">
        <f>IF(N179="snížená",J179,0)</f>
        <v>0</v>
      </c>
      <c r="BG179" s="230">
        <f>IF(N179="zákl. přenesená",J179,0)</f>
        <v>0</v>
      </c>
      <c r="BH179" s="230">
        <f>IF(N179="sníž. přenesená",J179,0)</f>
        <v>0</v>
      </c>
      <c r="BI179" s="230">
        <f>IF(N179="nulová",J179,0)</f>
        <v>0</v>
      </c>
      <c r="BJ179" s="17" t="s">
        <v>21</v>
      </c>
      <c r="BK179" s="230">
        <f>ROUND(I179*H179,2)</f>
        <v>0</v>
      </c>
      <c r="BL179" s="17" t="s">
        <v>226</v>
      </c>
      <c r="BM179" s="229" t="s">
        <v>373</v>
      </c>
    </row>
    <row r="180" s="2" customFormat="1">
      <c r="A180" s="38"/>
      <c r="B180" s="39"/>
      <c r="C180" s="40"/>
      <c r="D180" s="231" t="s">
        <v>143</v>
      </c>
      <c r="E180" s="40"/>
      <c r="F180" s="232" t="s">
        <v>524</v>
      </c>
      <c r="G180" s="40"/>
      <c r="H180" s="40"/>
      <c r="I180" s="233"/>
      <c r="J180" s="40"/>
      <c r="K180" s="40"/>
      <c r="L180" s="44"/>
      <c r="M180" s="234"/>
      <c r="N180" s="235"/>
      <c r="O180" s="91"/>
      <c r="P180" s="91"/>
      <c r="Q180" s="91"/>
      <c r="R180" s="91"/>
      <c r="S180" s="91"/>
      <c r="T180" s="92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T180" s="17" t="s">
        <v>143</v>
      </c>
      <c r="AU180" s="17" t="s">
        <v>88</v>
      </c>
    </row>
    <row r="181" s="2" customFormat="1" ht="16.5" customHeight="1">
      <c r="A181" s="38"/>
      <c r="B181" s="39"/>
      <c r="C181" s="269" t="s">
        <v>266</v>
      </c>
      <c r="D181" s="269" t="s">
        <v>279</v>
      </c>
      <c r="E181" s="270" t="s">
        <v>525</v>
      </c>
      <c r="F181" s="271" t="s">
        <v>526</v>
      </c>
      <c r="G181" s="272" t="s">
        <v>185</v>
      </c>
      <c r="H181" s="273">
        <v>40</v>
      </c>
      <c r="I181" s="274"/>
      <c r="J181" s="275">
        <f>ROUND(I181*H181,2)</f>
        <v>0</v>
      </c>
      <c r="K181" s="271" t="s">
        <v>1</v>
      </c>
      <c r="L181" s="276"/>
      <c r="M181" s="277" t="s">
        <v>1</v>
      </c>
      <c r="N181" s="278" t="s">
        <v>44</v>
      </c>
      <c r="O181" s="91"/>
      <c r="P181" s="227">
        <f>O181*H181</f>
        <v>0</v>
      </c>
      <c r="Q181" s="227">
        <v>0</v>
      </c>
      <c r="R181" s="227">
        <f>Q181*H181</f>
        <v>0</v>
      </c>
      <c r="S181" s="227">
        <v>0</v>
      </c>
      <c r="T181" s="228">
        <f>S181*H181</f>
        <v>0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229" t="s">
        <v>282</v>
      </c>
      <c r="AT181" s="229" t="s">
        <v>279</v>
      </c>
      <c r="AU181" s="229" t="s">
        <v>88</v>
      </c>
      <c r="AY181" s="17" t="s">
        <v>133</v>
      </c>
      <c r="BE181" s="230">
        <f>IF(N181="základní",J181,0)</f>
        <v>0</v>
      </c>
      <c r="BF181" s="230">
        <f>IF(N181="snížená",J181,0)</f>
        <v>0</v>
      </c>
      <c r="BG181" s="230">
        <f>IF(N181="zákl. přenesená",J181,0)</f>
        <v>0</v>
      </c>
      <c r="BH181" s="230">
        <f>IF(N181="sníž. přenesená",J181,0)</f>
        <v>0</v>
      </c>
      <c r="BI181" s="230">
        <f>IF(N181="nulová",J181,0)</f>
        <v>0</v>
      </c>
      <c r="BJ181" s="17" t="s">
        <v>21</v>
      </c>
      <c r="BK181" s="230">
        <f>ROUND(I181*H181,2)</f>
        <v>0</v>
      </c>
      <c r="BL181" s="17" t="s">
        <v>226</v>
      </c>
      <c r="BM181" s="229" t="s">
        <v>385</v>
      </c>
    </row>
    <row r="182" s="2" customFormat="1">
      <c r="A182" s="38"/>
      <c r="B182" s="39"/>
      <c r="C182" s="40"/>
      <c r="D182" s="231" t="s">
        <v>143</v>
      </c>
      <c r="E182" s="40"/>
      <c r="F182" s="232" t="s">
        <v>526</v>
      </c>
      <c r="G182" s="40"/>
      <c r="H182" s="40"/>
      <c r="I182" s="233"/>
      <c r="J182" s="40"/>
      <c r="K182" s="40"/>
      <c r="L182" s="44"/>
      <c r="M182" s="234"/>
      <c r="N182" s="235"/>
      <c r="O182" s="91"/>
      <c r="P182" s="91"/>
      <c r="Q182" s="91"/>
      <c r="R182" s="91"/>
      <c r="S182" s="91"/>
      <c r="T182" s="92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T182" s="17" t="s">
        <v>143</v>
      </c>
      <c r="AU182" s="17" t="s">
        <v>88</v>
      </c>
    </row>
    <row r="183" s="12" customFormat="1" ht="22.8" customHeight="1">
      <c r="A183" s="12"/>
      <c r="B183" s="202"/>
      <c r="C183" s="203"/>
      <c r="D183" s="204" t="s">
        <v>78</v>
      </c>
      <c r="E183" s="216" t="s">
        <v>527</v>
      </c>
      <c r="F183" s="216" t="s">
        <v>528</v>
      </c>
      <c r="G183" s="203"/>
      <c r="H183" s="203"/>
      <c r="I183" s="206"/>
      <c r="J183" s="217">
        <f>BK183</f>
        <v>0</v>
      </c>
      <c r="K183" s="203"/>
      <c r="L183" s="208"/>
      <c r="M183" s="209"/>
      <c r="N183" s="210"/>
      <c r="O183" s="210"/>
      <c r="P183" s="211">
        <f>SUM(P184:P195)</f>
        <v>0</v>
      </c>
      <c r="Q183" s="210"/>
      <c r="R183" s="211">
        <f>SUM(R184:R195)</f>
        <v>0</v>
      </c>
      <c r="S183" s="210"/>
      <c r="T183" s="212">
        <f>SUM(T184:T195)</f>
        <v>0</v>
      </c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R183" s="213" t="s">
        <v>88</v>
      </c>
      <c r="AT183" s="214" t="s">
        <v>78</v>
      </c>
      <c r="AU183" s="214" t="s">
        <v>21</v>
      </c>
      <c r="AY183" s="213" t="s">
        <v>133</v>
      </c>
      <c r="BK183" s="215">
        <f>SUM(BK184:BK195)</f>
        <v>0</v>
      </c>
    </row>
    <row r="184" s="2" customFormat="1" ht="24.15" customHeight="1">
      <c r="A184" s="38"/>
      <c r="B184" s="39"/>
      <c r="C184" s="218" t="s">
        <v>272</v>
      </c>
      <c r="D184" s="218" t="s">
        <v>136</v>
      </c>
      <c r="E184" s="219" t="s">
        <v>529</v>
      </c>
      <c r="F184" s="220" t="s">
        <v>530</v>
      </c>
      <c r="G184" s="221" t="s">
        <v>275</v>
      </c>
      <c r="H184" s="222">
        <v>136</v>
      </c>
      <c r="I184" s="223"/>
      <c r="J184" s="224">
        <f>ROUND(I184*H184,2)</f>
        <v>0</v>
      </c>
      <c r="K184" s="220" t="s">
        <v>1</v>
      </c>
      <c r="L184" s="44"/>
      <c r="M184" s="225" t="s">
        <v>1</v>
      </c>
      <c r="N184" s="226" t="s">
        <v>44</v>
      </c>
      <c r="O184" s="91"/>
      <c r="P184" s="227">
        <f>O184*H184</f>
        <v>0</v>
      </c>
      <c r="Q184" s="227">
        <v>0</v>
      </c>
      <c r="R184" s="227">
        <f>Q184*H184</f>
        <v>0</v>
      </c>
      <c r="S184" s="227">
        <v>0</v>
      </c>
      <c r="T184" s="228">
        <f>S184*H184</f>
        <v>0</v>
      </c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R184" s="229" t="s">
        <v>226</v>
      </c>
      <c r="AT184" s="229" t="s">
        <v>136</v>
      </c>
      <c r="AU184" s="229" t="s">
        <v>88</v>
      </c>
      <c r="AY184" s="17" t="s">
        <v>133</v>
      </c>
      <c r="BE184" s="230">
        <f>IF(N184="základní",J184,0)</f>
        <v>0</v>
      </c>
      <c r="BF184" s="230">
        <f>IF(N184="snížená",J184,0)</f>
        <v>0</v>
      </c>
      <c r="BG184" s="230">
        <f>IF(N184="zákl. přenesená",J184,0)</f>
        <v>0</v>
      </c>
      <c r="BH184" s="230">
        <f>IF(N184="sníž. přenesená",J184,0)</f>
        <v>0</v>
      </c>
      <c r="BI184" s="230">
        <f>IF(N184="nulová",J184,0)</f>
        <v>0</v>
      </c>
      <c r="BJ184" s="17" t="s">
        <v>21</v>
      </c>
      <c r="BK184" s="230">
        <f>ROUND(I184*H184,2)</f>
        <v>0</v>
      </c>
      <c r="BL184" s="17" t="s">
        <v>226</v>
      </c>
      <c r="BM184" s="229" t="s">
        <v>395</v>
      </c>
    </row>
    <row r="185" s="2" customFormat="1">
      <c r="A185" s="38"/>
      <c r="B185" s="39"/>
      <c r="C185" s="40"/>
      <c r="D185" s="231" t="s">
        <v>143</v>
      </c>
      <c r="E185" s="40"/>
      <c r="F185" s="232" t="s">
        <v>530</v>
      </c>
      <c r="G185" s="40"/>
      <c r="H185" s="40"/>
      <c r="I185" s="233"/>
      <c r="J185" s="40"/>
      <c r="K185" s="40"/>
      <c r="L185" s="44"/>
      <c r="M185" s="234"/>
      <c r="N185" s="235"/>
      <c r="O185" s="91"/>
      <c r="P185" s="91"/>
      <c r="Q185" s="91"/>
      <c r="R185" s="91"/>
      <c r="S185" s="91"/>
      <c r="T185" s="92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T185" s="17" t="s">
        <v>143</v>
      </c>
      <c r="AU185" s="17" t="s">
        <v>88</v>
      </c>
    </row>
    <row r="186" s="2" customFormat="1" ht="16.5" customHeight="1">
      <c r="A186" s="38"/>
      <c r="B186" s="39"/>
      <c r="C186" s="269" t="s">
        <v>278</v>
      </c>
      <c r="D186" s="269" t="s">
        <v>279</v>
      </c>
      <c r="E186" s="270" t="s">
        <v>531</v>
      </c>
      <c r="F186" s="271" t="s">
        <v>532</v>
      </c>
      <c r="G186" s="272" t="s">
        <v>533</v>
      </c>
      <c r="H186" s="273">
        <v>12</v>
      </c>
      <c r="I186" s="274"/>
      <c r="J186" s="275">
        <f>ROUND(I186*H186,2)</f>
        <v>0</v>
      </c>
      <c r="K186" s="271" t="s">
        <v>1</v>
      </c>
      <c r="L186" s="276"/>
      <c r="M186" s="277" t="s">
        <v>1</v>
      </c>
      <c r="N186" s="278" t="s">
        <v>44</v>
      </c>
      <c r="O186" s="91"/>
      <c r="P186" s="227">
        <f>O186*H186</f>
        <v>0</v>
      </c>
      <c r="Q186" s="227">
        <v>0</v>
      </c>
      <c r="R186" s="227">
        <f>Q186*H186</f>
        <v>0</v>
      </c>
      <c r="S186" s="227">
        <v>0</v>
      </c>
      <c r="T186" s="228">
        <f>S186*H186</f>
        <v>0</v>
      </c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R186" s="229" t="s">
        <v>282</v>
      </c>
      <c r="AT186" s="229" t="s">
        <v>279</v>
      </c>
      <c r="AU186" s="229" t="s">
        <v>88</v>
      </c>
      <c r="AY186" s="17" t="s">
        <v>133</v>
      </c>
      <c r="BE186" s="230">
        <f>IF(N186="základní",J186,0)</f>
        <v>0</v>
      </c>
      <c r="BF186" s="230">
        <f>IF(N186="snížená",J186,0)</f>
        <v>0</v>
      </c>
      <c r="BG186" s="230">
        <f>IF(N186="zákl. přenesená",J186,0)</f>
        <v>0</v>
      </c>
      <c r="BH186" s="230">
        <f>IF(N186="sníž. přenesená",J186,0)</f>
        <v>0</v>
      </c>
      <c r="BI186" s="230">
        <f>IF(N186="nulová",J186,0)</f>
        <v>0</v>
      </c>
      <c r="BJ186" s="17" t="s">
        <v>21</v>
      </c>
      <c r="BK186" s="230">
        <f>ROUND(I186*H186,2)</f>
        <v>0</v>
      </c>
      <c r="BL186" s="17" t="s">
        <v>226</v>
      </c>
      <c r="BM186" s="229" t="s">
        <v>413</v>
      </c>
    </row>
    <row r="187" s="2" customFormat="1">
      <c r="A187" s="38"/>
      <c r="B187" s="39"/>
      <c r="C187" s="40"/>
      <c r="D187" s="231" t="s">
        <v>143</v>
      </c>
      <c r="E187" s="40"/>
      <c r="F187" s="232" t="s">
        <v>532</v>
      </c>
      <c r="G187" s="40"/>
      <c r="H187" s="40"/>
      <c r="I187" s="233"/>
      <c r="J187" s="40"/>
      <c r="K187" s="40"/>
      <c r="L187" s="44"/>
      <c r="M187" s="234"/>
      <c r="N187" s="235"/>
      <c r="O187" s="91"/>
      <c r="P187" s="91"/>
      <c r="Q187" s="91"/>
      <c r="R187" s="91"/>
      <c r="S187" s="91"/>
      <c r="T187" s="92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T187" s="17" t="s">
        <v>143</v>
      </c>
      <c r="AU187" s="17" t="s">
        <v>88</v>
      </c>
    </row>
    <row r="188" s="2" customFormat="1" ht="16.5" customHeight="1">
      <c r="A188" s="38"/>
      <c r="B188" s="39"/>
      <c r="C188" s="269" t="s">
        <v>284</v>
      </c>
      <c r="D188" s="269" t="s">
        <v>279</v>
      </c>
      <c r="E188" s="270" t="s">
        <v>534</v>
      </c>
      <c r="F188" s="271" t="s">
        <v>535</v>
      </c>
      <c r="G188" s="272" t="s">
        <v>533</v>
      </c>
      <c r="H188" s="273">
        <v>2</v>
      </c>
      <c r="I188" s="274"/>
      <c r="J188" s="275">
        <f>ROUND(I188*H188,2)</f>
        <v>0</v>
      </c>
      <c r="K188" s="271" t="s">
        <v>1</v>
      </c>
      <c r="L188" s="276"/>
      <c r="M188" s="277" t="s">
        <v>1</v>
      </c>
      <c r="N188" s="278" t="s">
        <v>44</v>
      </c>
      <c r="O188" s="91"/>
      <c r="P188" s="227">
        <f>O188*H188</f>
        <v>0</v>
      </c>
      <c r="Q188" s="227">
        <v>0</v>
      </c>
      <c r="R188" s="227">
        <f>Q188*H188</f>
        <v>0</v>
      </c>
      <c r="S188" s="227">
        <v>0</v>
      </c>
      <c r="T188" s="228">
        <f>S188*H188</f>
        <v>0</v>
      </c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R188" s="229" t="s">
        <v>282</v>
      </c>
      <c r="AT188" s="229" t="s">
        <v>279</v>
      </c>
      <c r="AU188" s="229" t="s">
        <v>88</v>
      </c>
      <c r="AY188" s="17" t="s">
        <v>133</v>
      </c>
      <c r="BE188" s="230">
        <f>IF(N188="základní",J188,0)</f>
        <v>0</v>
      </c>
      <c r="BF188" s="230">
        <f>IF(N188="snížená",J188,0)</f>
        <v>0</v>
      </c>
      <c r="BG188" s="230">
        <f>IF(N188="zákl. přenesená",J188,0)</f>
        <v>0</v>
      </c>
      <c r="BH188" s="230">
        <f>IF(N188="sníž. přenesená",J188,0)</f>
        <v>0</v>
      </c>
      <c r="BI188" s="230">
        <f>IF(N188="nulová",J188,0)</f>
        <v>0</v>
      </c>
      <c r="BJ188" s="17" t="s">
        <v>21</v>
      </c>
      <c r="BK188" s="230">
        <f>ROUND(I188*H188,2)</f>
        <v>0</v>
      </c>
      <c r="BL188" s="17" t="s">
        <v>226</v>
      </c>
      <c r="BM188" s="229" t="s">
        <v>425</v>
      </c>
    </row>
    <row r="189" s="2" customFormat="1">
      <c r="A189" s="38"/>
      <c r="B189" s="39"/>
      <c r="C189" s="40"/>
      <c r="D189" s="231" t="s">
        <v>143</v>
      </c>
      <c r="E189" s="40"/>
      <c r="F189" s="232" t="s">
        <v>535</v>
      </c>
      <c r="G189" s="40"/>
      <c r="H189" s="40"/>
      <c r="I189" s="233"/>
      <c r="J189" s="40"/>
      <c r="K189" s="40"/>
      <c r="L189" s="44"/>
      <c r="M189" s="234"/>
      <c r="N189" s="235"/>
      <c r="O189" s="91"/>
      <c r="P189" s="91"/>
      <c r="Q189" s="91"/>
      <c r="R189" s="91"/>
      <c r="S189" s="91"/>
      <c r="T189" s="92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T189" s="17" t="s">
        <v>143</v>
      </c>
      <c r="AU189" s="17" t="s">
        <v>88</v>
      </c>
    </row>
    <row r="190" s="2" customFormat="1" ht="16.5" customHeight="1">
      <c r="A190" s="38"/>
      <c r="B190" s="39"/>
      <c r="C190" s="269" t="s">
        <v>289</v>
      </c>
      <c r="D190" s="269" t="s">
        <v>279</v>
      </c>
      <c r="E190" s="270" t="s">
        <v>536</v>
      </c>
      <c r="F190" s="271" t="s">
        <v>537</v>
      </c>
      <c r="G190" s="272" t="s">
        <v>533</v>
      </c>
      <c r="H190" s="273">
        <v>4</v>
      </c>
      <c r="I190" s="274"/>
      <c r="J190" s="275">
        <f>ROUND(I190*H190,2)</f>
        <v>0</v>
      </c>
      <c r="K190" s="271" t="s">
        <v>1</v>
      </c>
      <c r="L190" s="276"/>
      <c r="M190" s="277" t="s">
        <v>1</v>
      </c>
      <c r="N190" s="278" t="s">
        <v>44</v>
      </c>
      <c r="O190" s="91"/>
      <c r="P190" s="227">
        <f>O190*H190</f>
        <v>0</v>
      </c>
      <c r="Q190" s="227">
        <v>0</v>
      </c>
      <c r="R190" s="227">
        <f>Q190*H190</f>
        <v>0</v>
      </c>
      <c r="S190" s="227">
        <v>0</v>
      </c>
      <c r="T190" s="228">
        <f>S190*H190</f>
        <v>0</v>
      </c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R190" s="229" t="s">
        <v>282</v>
      </c>
      <c r="AT190" s="229" t="s">
        <v>279</v>
      </c>
      <c r="AU190" s="229" t="s">
        <v>88</v>
      </c>
      <c r="AY190" s="17" t="s">
        <v>133</v>
      </c>
      <c r="BE190" s="230">
        <f>IF(N190="základní",J190,0)</f>
        <v>0</v>
      </c>
      <c r="BF190" s="230">
        <f>IF(N190="snížená",J190,0)</f>
        <v>0</v>
      </c>
      <c r="BG190" s="230">
        <f>IF(N190="zákl. přenesená",J190,0)</f>
        <v>0</v>
      </c>
      <c r="BH190" s="230">
        <f>IF(N190="sníž. přenesená",J190,0)</f>
        <v>0</v>
      </c>
      <c r="BI190" s="230">
        <f>IF(N190="nulová",J190,0)</f>
        <v>0</v>
      </c>
      <c r="BJ190" s="17" t="s">
        <v>21</v>
      </c>
      <c r="BK190" s="230">
        <f>ROUND(I190*H190,2)</f>
        <v>0</v>
      </c>
      <c r="BL190" s="17" t="s">
        <v>226</v>
      </c>
      <c r="BM190" s="229" t="s">
        <v>437</v>
      </c>
    </row>
    <row r="191" s="2" customFormat="1">
      <c r="A191" s="38"/>
      <c r="B191" s="39"/>
      <c r="C191" s="40"/>
      <c r="D191" s="231" t="s">
        <v>143</v>
      </c>
      <c r="E191" s="40"/>
      <c r="F191" s="232" t="s">
        <v>537</v>
      </c>
      <c r="G191" s="40"/>
      <c r="H191" s="40"/>
      <c r="I191" s="233"/>
      <c r="J191" s="40"/>
      <c r="K191" s="40"/>
      <c r="L191" s="44"/>
      <c r="M191" s="234"/>
      <c r="N191" s="235"/>
      <c r="O191" s="91"/>
      <c r="P191" s="91"/>
      <c r="Q191" s="91"/>
      <c r="R191" s="91"/>
      <c r="S191" s="91"/>
      <c r="T191" s="92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T191" s="17" t="s">
        <v>143</v>
      </c>
      <c r="AU191" s="17" t="s">
        <v>88</v>
      </c>
    </row>
    <row r="192" s="2" customFormat="1" ht="24.15" customHeight="1">
      <c r="A192" s="38"/>
      <c r="B192" s="39"/>
      <c r="C192" s="269" t="s">
        <v>296</v>
      </c>
      <c r="D192" s="269" t="s">
        <v>279</v>
      </c>
      <c r="E192" s="270" t="s">
        <v>538</v>
      </c>
      <c r="F192" s="271" t="s">
        <v>539</v>
      </c>
      <c r="G192" s="272" t="s">
        <v>540</v>
      </c>
      <c r="H192" s="273">
        <v>1</v>
      </c>
      <c r="I192" s="274"/>
      <c r="J192" s="275">
        <f>ROUND(I192*H192,2)</f>
        <v>0</v>
      </c>
      <c r="K192" s="271" t="s">
        <v>1</v>
      </c>
      <c r="L192" s="276"/>
      <c r="M192" s="277" t="s">
        <v>1</v>
      </c>
      <c r="N192" s="278" t="s">
        <v>44</v>
      </c>
      <c r="O192" s="91"/>
      <c r="P192" s="227">
        <f>O192*H192</f>
        <v>0</v>
      </c>
      <c r="Q192" s="227">
        <v>0</v>
      </c>
      <c r="R192" s="227">
        <f>Q192*H192</f>
        <v>0</v>
      </c>
      <c r="S192" s="227">
        <v>0</v>
      </c>
      <c r="T192" s="228">
        <f>S192*H192</f>
        <v>0</v>
      </c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R192" s="229" t="s">
        <v>282</v>
      </c>
      <c r="AT192" s="229" t="s">
        <v>279</v>
      </c>
      <c r="AU192" s="229" t="s">
        <v>88</v>
      </c>
      <c r="AY192" s="17" t="s">
        <v>133</v>
      </c>
      <c r="BE192" s="230">
        <f>IF(N192="základní",J192,0)</f>
        <v>0</v>
      </c>
      <c r="BF192" s="230">
        <f>IF(N192="snížená",J192,0)</f>
        <v>0</v>
      </c>
      <c r="BG192" s="230">
        <f>IF(N192="zákl. přenesená",J192,0)</f>
        <v>0</v>
      </c>
      <c r="BH192" s="230">
        <f>IF(N192="sníž. přenesená",J192,0)</f>
        <v>0</v>
      </c>
      <c r="BI192" s="230">
        <f>IF(N192="nulová",J192,0)</f>
        <v>0</v>
      </c>
      <c r="BJ192" s="17" t="s">
        <v>21</v>
      </c>
      <c r="BK192" s="230">
        <f>ROUND(I192*H192,2)</f>
        <v>0</v>
      </c>
      <c r="BL192" s="17" t="s">
        <v>226</v>
      </c>
      <c r="BM192" s="229" t="s">
        <v>451</v>
      </c>
    </row>
    <row r="193" s="2" customFormat="1">
      <c r="A193" s="38"/>
      <c r="B193" s="39"/>
      <c r="C193" s="40"/>
      <c r="D193" s="231" t="s">
        <v>143</v>
      </c>
      <c r="E193" s="40"/>
      <c r="F193" s="232" t="s">
        <v>539</v>
      </c>
      <c r="G193" s="40"/>
      <c r="H193" s="40"/>
      <c r="I193" s="233"/>
      <c r="J193" s="40"/>
      <c r="K193" s="40"/>
      <c r="L193" s="44"/>
      <c r="M193" s="234"/>
      <c r="N193" s="235"/>
      <c r="O193" s="91"/>
      <c r="P193" s="91"/>
      <c r="Q193" s="91"/>
      <c r="R193" s="91"/>
      <c r="S193" s="91"/>
      <c r="T193" s="92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T193" s="17" t="s">
        <v>143</v>
      </c>
      <c r="AU193" s="17" t="s">
        <v>88</v>
      </c>
    </row>
    <row r="194" s="2" customFormat="1" ht="33" customHeight="1">
      <c r="A194" s="38"/>
      <c r="B194" s="39"/>
      <c r="C194" s="269" t="s">
        <v>301</v>
      </c>
      <c r="D194" s="269" t="s">
        <v>279</v>
      </c>
      <c r="E194" s="270" t="s">
        <v>541</v>
      </c>
      <c r="F194" s="271" t="s">
        <v>542</v>
      </c>
      <c r="G194" s="272" t="s">
        <v>543</v>
      </c>
      <c r="H194" s="273">
        <v>1</v>
      </c>
      <c r="I194" s="274"/>
      <c r="J194" s="275">
        <f>ROUND(I194*H194,2)</f>
        <v>0</v>
      </c>
      <c r="K194" s="271" t="s">
        <v>1</v>
      </c>
      <c r="L194" s="276"/>
      <c r="M194" s="277" t="s">
        <v>1</v>
      </c>
      <c r="N194" s="278" t="s">
        <v>44</v>
      </c>
      <c r="O194" s="91"/>
      <c r="P194" s="227">
        <f>O194*H194</f>
        <v>0</v>
      </c>
      <c r="Q194" s="227">
        <v>0</v>
      </c>
      <c r="R194" s="227">
        <f>Q194*H194</f>
        <v>0</v>
      </c>
      <c r="S194" s="227">
        <v>0</v>
      </c>
      <c r="T194" s="228">
        <f>S194*H194</f>
        <v>0</v>
      </c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R194" s="229" t="s">
        <v>282</v>
      </c>
      <c r="AT194" s="229" t="s">
        <v>279</v>
      </c>
      <c r="AU194" s="229" t="s">
        <v>88</v>
      </c>
      <c r="AY194" s="17" t="s">
        <v>133</v>
      </c>
      <c r="BE194" s="230">
        <f>IF(N194="základní",J194,0)</f>
        <v>0</v>
      </c>
      <c r="BF194" s="230">
        <f>IF(N194="snížená",J194,0)</f>
        <v>0</v>
      </c>
      <c r="BG194" s="230">
        <f>IF(N194="zákl. přenesená",J194,0)</f>
        <v>0</v>
      </c>
      <c r="BH194" s="230">
        <f>IF(N194="sníž. přenesená",J194,0)</f>
        <v>0</v>
      </c>
      <c r="BI194" s="230">
        <f>IF(N194="nulová",J194,0)</f>
        <v>0</v>
      </c>
      <c r="BJ194" s="17" t="s">
        <v>21</v>
      </c>
      <c r="BK194" s="230">
        <f>ROUND(I194*H194,2)</f>
        <v>0</v>
      </c>
      <c r="BL194" s="17" t="s">
        <v>226</v>
      </c>
      <c r="BM194" s="229" t="s">
        <v>544</v>
      </c>
    </row>
    <row r="195" s="2" customFormat="1">
      <c r="A195" s="38"/>
      <c r="B195" s="39"/>
      <c r="C195" s="40"/>
      <c r="D195" s="231" t="s">
        <v>143</v>
      </c>
      <c r="E195" s="40"/>
      <c r="F195" s="232" t="s">
        <v>542</v>
      </c>
      <c r="G195" s="40"/>
      <c r="H195" s="40"/>
      <c r="I195" s="233"/>
      <c r="J195" s="40"/>
      <c r="K195" s="40"/>
      <c r="L195" s="44"/>
      <c r="M195" s="234"/>
      <c r="N195" s="235"/>
      <c r="O195" s="91"/>
      <c r="P195" s="91"/>
      <c r="Q195" s="91"/>
      <c r="R195" s="91"/>
      <c r="S195" s="91"/>
      <c r="T195" s="92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T195" s="17" t="s">
        <v>143</v>
      </c>
      <c r="AU195" s="17" t="s">
        <v>88</v>
      </c>
    </row>
    <row r="196" s="12" customFormat="1" ht="22.8" customHeight="1">
      <c r="A196" s="12"/>
      <c r="B196" s="202"/>
      <c r="C196" s="203"/>
      <c r="D196" s="204" t="s">
        <v>78</v>
      </c>
      <c r="E196" s="216" t="s">
        <v>545</v>
      </c>
      <c r="F196" s="216" t="s">
        <v>546</v>
      </c>
      <c r="G196" s="203"/>
      <c r="H196" s="203"/>
      <c r="I196" s="206"/>
      <c r="J196" s="217">
        <f>BK196</f>
        <v>0</v>
      </c>
      <c r="K196" s="203"/>
      <c r="L196" s="208"/>
      <c r="M196" s="209"/>
      <c r="N196" s="210"/>
      <c r="O196" s="210"/>
      <c r="P196" s="211">
        <f>SUM(P197:P228)</f>
        <v>0</v>
      </c>
      <c r="Q196" s="210"/>
      <c r="R196" s="211">
        <f>SUM(R197:R228)</f>
        <v>0</v>
      </c>
      <c r="S196" s="210"/>
      <c r="T196" s="212">
        <f>SUM(T197:T228)</f>
        <v>0</v>
      </c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R196" s="213" t="s">
        <v>88</v>
      </c>
      <c r="AT196" s="214" t="s">
        <v>78</v>
      </c>
      <c r="AU196" s="214" t="s">
        <v>21</v>
      </c>
      <c r="AY196" s="213" t="s">
        <v>133</v>
      </c>
      <c r="BK196" s="215">
        <f>SUM(BK197:BK228)</f>
        <v>0</v>
      </c>
    </row>
    <row r="197" s="2" customFormat="1" ht="24.15" customHeight="1">
      <c r="A197" s="38"/>
      <c r="B197" s="39"/>
      <c r="C197" s="218" t="s">
        <v>305</v>
      </c>
      <c r="D197" s="218" t="s">
        <v>136</v>
      </c>
      <c r="E197" s="219" t="s">
        <v>547</v>
      </c>
      <c r="F197" s="220" t="s">
        <v>548</v>
      </c>
      <c r="G197" s="221" t="s">
        <v>275</v>
      </c>
      <c r="H197" s="222">
        <v>1</v>
      </c>
      <c r="I197" s="223"/>
      <c r="J197" s="224">
        <f>ROUND(I197*H197,2)</f>
        <v>0</v>
      </c>
      <c r="K197" s="220" t="s">
        <v>1</v>
      </c>
      <c r="L197" s="44"/>
      <c r="M197" s="225" t="s">
        <v>1</v>
      </c>
      <c r="N197" s="226" t="s">
        <v>44</v>
      </c>
      <c r="O197" s="91"/>
      <c r="P197" s="227">
        <f>O197*H197</f>
        <v>0</v>
      </c>
      <c r="Q197" s="227">
        <v>0</v>
      </c>
      <c r="R197" s="227">
        <f>Q197*H197</f>
        <v>0</v>
      </c>
      <c r="S197" s="227">
        <v>0</v>
      </c>
      <c r="T197" s="228">
        <f>S197*H197</f>
        <v>0</v>
      </c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R197" s="229" t="s">
        <v>226</v>
      </c>
      <c r="AT197" s="229" t="s">
        <v>136</v>
      </c>
      <c r="AU197" s="229" t="s">
        <v>88</v>
      </c>
      <c r="AY197" s="17" t="s">
        <v>133</v>
      </c>
      <c r="BE197" s="230">
        <f>IF(N197="základní",J197,0)</f>
        <v>0</v>
      </c>
      <c r="BF197" s="230">
        <f>IF(N197="snížená",J197,0)</f>
        <v>0</v>
      </c>
      <c r="BG197" s="230">
        <f>IF(N197="zákl. přenesená",J197,0)</f>
        <v>0</v>
      </c>
      <c r="BH197" s="230">
        <f>IF(N197="sníž. přenesená",J197,0)</f>
        <v>0</v>
      </c>
      <c r="BI197" s="230">
        <f>IF(N197="nulová",J197,0)</f>
        <v>0</v>
      </c>
      <c r="BJ197" s="17" t="s">
        <v>21</v>
      </c>
      <c r="BK197" s="230">
        <f>ROUND(I197*H197,2)</f>
        <v>0</v>
      </c>
      <c r="BL197" s="17" t="s">
        <v>226</v>
      </c>
      <c r="BM197" s="229" t="s">
        <v>549</v>
      </c>
    </row>
    <row r="198" s="2" customFormat="1">
      <c r="A198" s="38"/>
      <c r="B198" s="39"/>
      <c r="C198" s="40"/>
      <c r="D198" s="231" t="s">
        <v>143</v>
      </c>
      <c r="E198" s="40"/>
      <c r="F198" s="232" t="s">
        <v>548</v>
      </c>
      <c r="G198" s="40"/>
      <c r="H198" s="40"/>
      <c r="I198" s="233"/>
      <c r="J198" s="40"/>
      <c r="K198" s="40"/>
      <c r="L198" s="44"/>
      <c r="M198" s="234"/>
      <c r="N198" s="235"/>
      <c r="O198" s="91"/>
      <c r="P198" s="91"/>
      <c r="Q198" s="91"/>
      <c r="R198" s="91"/>
      <c r="S198" s="91"/>
      <c r="T198" s="92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T198" s="17" t="s">
        <v>143</v>
      </c>
      <c r="AU198" s="17" t="s">
        <v>88</v>
      </c>
    </row>
    <row r="199" s="2" customFormat="1" ht="21.75" customHeight="1">
      <c r="A199" s="38"/>
      <c r="B199" s="39"/>
      <c r="C199" s="269" t="s">
        <v>310</v>
      </c>
      <c r="D199" s="269" t="s">
        <v>279</v>
      </c>
      <c r="E199" s="270" t="s">
        <v>550</v>
      </c>
      <c r="F199" s="271" t="s">
        <v>551</v>
      </c>
      <c r="G199" s="272" t="s">
        <v>275</v>
      </c>
      <c r="H199" s="273">
        <v>1</v>
      </c>
      <c r="I199" s="274"/>
      <c r="J199" s="275">
        <f>ROUND(I199*H199,2)</f>
        <v>0</v>
      </c>
      <c r="K199" s="271" t="s">
        <v>1</v>
      </c>
      <c r="L199" s="276"/>
      <c r="M199" s="277" t="s">
        <v>1</v>
      </c>
      <c r="N199" s="278" t="s">
        <v>44</v>
      </c>
      <c r="O199" s="91"/>
      <c r="P199" s="227">
        <f>O199*H199</f>
        <v>0</v>
      </c>
      <c r="Q199" s="227">
        <v>0</v>
      </c>
      <c r="R199" s="227">
        <f>Q199*H199</f>
        <v>0</v>
      </c>
      <c r="S199" s="227">
        <v>0</v>
      </c>
      <c r="T199" s="228">
        <f>S199*H199</f>
        <v>0</v>
      </c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R199" s="229" t="s">
        <v>282</v>
      </c>
      <c r="AT199" s="229" t="s">
        <v>279</v>
      </c>
      <c r="AU199" s="229" t="s">
        <v>88</v>
      </c>
      <c r="AY199" s="17" t="s">
        <v>133</v>
      </c>
      <c r="BE199" s="230">
        <f>IF(N199="základní",J199,0)</f>
        <v>0</v>
      </c>
      <c r="BF199" s="230">
        <f>IF(N199="snížená",J199,0)</f>
        <v>0</v>
      </c>
      <c r="BG199" s="230">
        <f>IF(N199="zákl. přenesená",J199,0)</f>
        <v>0</v>
      </c>
      <c r="BH199" s="230">
        <f>IF(N199="sníž. přenesená",J199,0)</f>
        <v>0</v>
      </c>
      <c r="BI199" s="230">
        <f>IF(N199="nulová",J199,0)</f>
        <v>0</v>
      </c>
      <c r="BJ199" s="17" t="s">
        <v>21</v>
      </c>
      <c r="BK199" s="230">
        <f>ROUND(I199*H199,2)</f>
        <v>0</v>
      </c>
      <c r="BL199" s="17" t="s">
        <v>226</v>
      </c>
      <c r="BM199" s="229" t="s">
        <v>552</v>
      </c>
    </row>
    <row r="200" s="2" customFormat="1">
      <c r="A200" s="38"/>
      <c r="B200" s="39"/>
      <c r="C200" s="40"/>
      <c r="D200" s="231" t="s">
        <v>143</v>
      </c>
      <c r="E200" s="40"/>
      <c r="F200" s="232" t="s">
        <v>551</v>
      </c>
      <c r="G200" s="40"/>
      <c r="H200" s="40"/>
      <c r="I200" s="233"/>
      <c r="J200" s="40"/>
      <c r="K200" s="40"/>
      <c r="L200" s="44"/>
      <c r="M200" s="234"/>
      <c r="N200" s="235"/>
      <c r="O200" s="91"/>
      <c r="P200" s="91"/>
      <c r="Q200" s="91"/>
      <c r="R200" s="91"/>
      <c r="S200" s="91"/>
      <c r="T200" s="92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T200" s="17" t="s">
        <v>143</v>
      </c>
      <c r="AU200" s="17" t="s">
        <v>88</v>
      </c>
    </row>
    <row r="201" s="2" customFormat="1" ht="24.15" customHeight="1">
      <c r="A201" s="38"/>
      <c r="B201" s="39"/>
      <c r="C201" s="218" t="s">
        <v>316</v>
      </c>
      <c r="D201" s="218" t="s">
        <v>136</v>
      </c>
      <c r="E201" s="219" t="s">
        <v>553</v>
      </c>
      <c r="F201" s="220" t="s">
        <v>554</v>
      </c>
      <c r="G201" s="221" t="s">
        <v>275</v>
      </c>
      <c r="H201" s="222">
        <v>1</v>
      </c>
      <c r="I201" s="223"/>
      <c r="J201" s="224">
        <f>ROUND(I201*H201,2)</f>
        <v>0</v>
      </c>
      <c r="K201" s="220" t="s">
        <v>1</v>
      </c>
      <c r="L201" s="44"/>
      <c r="M201" s="225" t="s">
        <v>1</v>
      </c>
      <c r="N201" s="226" t="s">
        <v>44</v>
      </c>
      <c r="O201" s="91"/>
      <c r="P201" s="227">
        <f>O201*H201</f>
        <v>0</v>
      </c>
      <c r="Q201" s="227">
        <v>0</v>
      </c>
      <c r="R201" s="227">
        <f>Q201*H201</f>
        <v>0</v>
      </c>
      <c r="S201" s="227">
        <v>0</v>
      </c>
      <c r="T201" s="228">
        <f>S201*H201</f>
        <v>0</v>
      </c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R201" s="229" t="s">
        <v>226</v>
      </c>
      <c r="AT201" s="229" t="s">
        <v>136</v>
      </c>
      <c r="AU201" s="229" t="s">
        <v>88</v>
      </c>
      <c r="AY201" s="17" t="s">
        <v>133</v>
      </c>
      <c r="BE201" s="230">
        <f>IF(N201="základní",J201,0)</f>
        <v>0</v>
      </c>
      <c r="BF201" s="230">
        <f>IF(N201="snížená",J201,0)</f>
        <v>0</v>
      </c>
      <c r="BG201" s="230">
        <f>IF(N201="zákl. přenesená",J201,0)</f>
        <v>0</v>
      </c>
      <c r="BH201" s="230">
        <f>IF(N201="sníž. přenesená",J201,0)</f>
        <v>0</v>
      </c>
      <c r="BI201" s="230">
        <f>IF(N201="nulová",J201,0)</f>
        <v>0</v>
      </c>
      <c r="BJ201" s="17" t="s">
        <v>21</v>
      </c>
      <c r="BK201" s="230">
        <f>ROUND(I201*H201,2)</f>
        <v>0</v>
      </c>
      <c r="BL201" s="17" t="s">
        <v>226</v>
      </c>
      <c r="BM201" s="229" t="s">
        <v>555</v>
      </c>
    </row>
    <row r="202" s="2" customFormat="1">
      <c r="A202" s="38"/>
      <c r="B202" s="39"/>
      <c r="C202" s="40"/>
      <c r="D202" s="231" t="s">
        <v>143</v>
      </c>
      <c r="E202" s="40"/>
      <c r="F202" s="232" t="s">
        <v>554</v>
      </c>
      <c r="G202" s="40"/>
      <c r="H202" s="40"/>
      <c r="I202" s="233"/>
      <c r="J202" s="40"/>
      <c r="K202" s="40"/>
      <c r="L202" s="44"/>
      <c r="M202" s="234"/>
      <c r="N202" s="235"/>
      <c r="O202" s="91"/>
      <c r="P202" s="91"/>
      <c r="Q202" s="91"/>
      <c r="R202" s="91"/>
      <c r="S202" s="91"/>
      <c r="T202" s="92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T202" s="17" t="s">
        <v>143</v>
      </c>
      <c r="AU202" s="17" t="s">
        <v>88</v>
      </c>
    </row>
    <row r="203" s="2" customFormat="1" ht="21.75" customHeight="1">
      <c r="A203" s="38"/>
      <c r="B203" s="39"/>
      <c r="C203" s="269" t="s">
        <v>282</v>
      </c>
      <c r="D203" s="269" t="s">
        <v>279</v>
      </c>
      <c r="E203" s="270" t="s">
        <v>556</v>
      </c>
      <c r="F203" s="271" t="s">
        <v>557</v>
      </c>
      <c r="G203" s="272" t="s">
        <v>275</v>
      </c>
      <c r="H203" s="273">
        <v>1</v>
      </c>
      <c r="I203" s="274"/>
      <c r="J203" s="275">
        <f>ROUND(I203*H203,2)</f>
        <v>0</v>
      </c>
      <c r="K203" s="271" t="s">
        <v>1</v>
      </c>
      <c r="L203" s="276"/>
      <c r="M203" s="277" t="s">
        <v>1</v>
      </c>
      <c r="N203" s="278" t="s">
        <v>44</v>
      </c>
      <c r="O203" s="91"/>
      <c r="P203" s="227">
        <f>O203*H203</f>
        <v>0</v>
      </c>
      <c r="Q203" s="227">
        <v>0</v>
      </c>
      <c r="R203" s="227">
        <f>Q203*H203</f>
        <v>0</v>
      </c>
      <c r="S203" s="227">
        <v>0</v>
      </c>
      <c r="T203" s="228">
        <f>S203*H203</f>
        <v>0</v>
      </c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R203" s="229" t="s">
        <v>282</v>
      </c>
      <c r="AT203" s="229" t="s">
        <v>279</v>
      </c>
      <c r="AU203" s="229" t="s">
        <v>88</v>
      </c>
      <c r="AY203" s="17" t="s">
        <v>133</v>
      </c>
      <c r="BE203" s="230">
        <f>IF(N203="základní",J203,0)</f>
        <v>0</v>
      </c>
      <c r="BF203" s="230">
        <f>IF(N203="snížená",J203,0)</f>
        <v>0</v>
      </c>
      <c r="BG203" s="230">
        <f>IF(N203="zákl. přenesená",J203,0)</f>
        <v>0</v>
      </c>
      <c r="BH203" s="230">
        <f>IF(N203="sníž. přenesená",J203,0)</f>
        <v>0</v>
      </c>
      <c r="BI203" s="230">
        <f>IF(N203="nulová",J203,0)</f>
        <v>0</v>
      </c>
      <c r="BJ203" s="17" t="s">
        <v>21</v>
      </c>
      <c r="BK203" s="230">
        <f>ROUND(I203*H203,2)</f>
        <v>0</v>
      </c>
      <c r="BL203" s="17" t="s">
        <v>226</v>
      </c>
      <c r="BM203" s="229" t="s">
        <v>558</v>
      </c>
    </row>
    <row r="204" s="2" customFormat="1">
      <c r="A204" s="38"/>
      <c r="B204" s="39"/>
      <c r="C204" s="40"/>
      <c r="D204" s="231" t="s">
        <v>143</v>
      </c>
      <c r="E204" s="40"/>
      <c r="F204" s="232" t="s">
        <v>557</v>
      </c>
      <c r="G204" s="40"/>
      <c r="H204" s="40"/>
      <c r="I204" s="233"/>
      <c r="J204" s="40"/>
      <c r="K204" s="40"/>
      <c r="L204" s="44"/>
      <c r="M204" s="234"/>
      <c r="N204" s="235"/>
      <c r="O204" s="91"/>
      <c r="P204" s="91"/>
      <c r="Q204" s="91"/>
      <c r="R204" s="91"/>
      <c r="S204" s="91"/>
      <c r="T204" s="92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T204" s="17" t="s">
        <v>143</v>
      </c>
      <c r="AU204" s="17" t="s">
        <v>88</v>
      </c>
    </row>
    <row r="205" s="2" customFormat="1" ht="16.5" customHeight="1">
      <c r="A205" s="38"/>
      <c r="B205" s="39"/>
      <c r="C205" s="218" t="s">
        <v>324</v>
      </c>
      <c r="D205" s="218" t="s">
        <v>136</v>
      </c>
      <c r="E205" s="219" t="s">
        <v>559</v>
      </c>
      <c r="F205" s="220" t="s">
        <v>560</v>
      </c>
      <c r="G205" s="221" t="s">
        <v>275</v>
      </c>
      <c r="H205" s="222">
        <v>2</v>
      </c>
      <c r="I205" s="223"/>
      <c r="J205" s="224">
        <f>ROUND(I205*H205,2)</f>
        <v>0</v>
      </c>
      <c r="K205" s="220" t="s">
        <v>1</v>
      </c>
      <c r="L205" s="44"/>
      <c r="M205" s="225" t="s">
        <v>1</v>
      </c>
      <c r="N205" s="226" t="s">
        <v>44</v>
      </c>
      <c r="O205" s="91"/>
      <c r="P205" s="227">
        <f>O205*H205</f>
        <v>0</v>
      </c>
      <c r="Q205" s="227">
        <v>0</v>
      </c>
      <c r="R205" s="227">
        <f>Q205*H205</f>
        <v>0</v>
      </c>
      <c r="S205" s="227">
        <v>0</v>
      </c>
      <c r="T205" s="228">
        <f>S205*H205</f>
        <v>0</v>
      </c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R205" s="229" t="s">
        <v>226</v>
      </c>
      <c r="AT205" s="229" t="s">
        <v>136</v>
      </c>
      <c r="AU205" s="229" t="s">
        <v>88</v>
      </c>
      <c r="AY205" s="17" t="s">
        <v>133</v>
      </c>
      <c r="BE205" s="230">
        <f>IF(N205="základní",J205,0)</f>
        <v>0</v>
      </c>
      <c r="BF205" s="230">
        <f>IF(N205="snížená",J205,0)</f>
        <v>0</v>
      </c>
      <c r="BG205" s="230">
        <f>IF(N205="zákl. přenesená",J205,0)</f>
        <v>0</v>
      </c>
      <c r="BH205" s="230">
        <f>IF(N205="sníž. přenesená",J205,0)</f>
        <v>0</v>
      </c>
      <c r="BI205" s="230">
        <f>IF(N205="nulová",J205,0)</f>
        <v>0</v>
      </c>
      <c r="BJ205" s="17" t="s">
        <v>21</v>
      </c>
      <c r="BK205" s="230">
        <f>ROUND(I205*H205,2)</f>
        <v>0</v>
      </c>
      <c r="BL205" s="17" t="s">
        <v>226</v>
      </c>
      <c r="BM205" s="229" t="s">
        <v>561</v>
      </c>
    </row>
    <row r="206" s="2" customFormat="1">
      <c r="A206" s="38"/>
      <c r="B206" s="39"/>
      <c r="C206" s="40"/>
      <c r="D206" s="231" t="s">
        <v>143</v>
      </c>
      <c r="E206" s="40"/>
      <c r="F206" s="232" t="s">
        <v>560</v>
      </c>
      <c r="G206" s="40"/>
      <c r="H206" s="40"/>
      <c r="I206" s="233"/>
      <c r="J206" s="40"/>
      <c r="K206" s="40"/>
      <c r="L206" s="44"/>
      <c r="M206" s="234"/>
      <c r="N206" s="235"/>
      <c r="O206" s="91"/>
      <c r="P206" s="91"/>
      <c r="Q206" s="91"/>
      <c r="R206" s="91"/>
      <c r="S206" s="91"/>
      <c r="T206" s="92"/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T206" s="17" t="s">
        <v>143</v>
      </c>
      <c r="AU206" s="17" t="s">
        <v>88</v>
      </c>
    </row>
    <row r="207" s="2" customFormat="1" ht="16.5" customHeight="1">
      <c r="A207" s="38"/>
      <c r="B207" s="39"/>
      <c r="C207" s="269" t="s">
        <v>329</v>
      </c>
      <c r="D207" s="269" t="s">
        <v>279</v>
      </c>
      <c r="E207" s="270" t="s">
        <v>562</v>
      </c>
      <c r="F207" s="271" t="s">
        <v>560</v>
      </c>
      <c r="G207" s="272" t="s">
        <v>275</v>
      </c>
      <c r="H207" s="273">
        <v>2</v>
      </c>
      <c r="I207" s="274"/>
      <c r="J207" s="275">
        <f>ROUND(I207*H207,2)</f>
        <v>0</v>
      </c>
      <c r="K207" s="271" t="s">
        <v>1</v>
      </c>
      <c r="L207" s="276"/>
      <c r="M207" s="277" t="s">
        <v>1</v>
      </c>
      <c r="N207" s="278" t="s">
        <v>44</v>
      </c>
      <c r="O207" s="91"/>
      <c r="P207" s="227">
        <f>O207*H207</f>
        <v>0</v>
      </c>
      <c r="Q207" s="227">
        <v>0</v>
      </c>
      <c r="R207" s="227">
        <f>Q207*H207</f>
        <v>0</v>
      </c>
      <c r="S207" s="227">
        <v>0</v>
      </c>
      <c r="T207" s="228">
        <f>S207*H207</f>
        <v>0</v>
      </c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R207" s="229" t="s">
        <v>282</v>
      </c>
      <c r="AT207" s="229" t="s">
        <v>279</v>
      </c>
      <c r="AU207" s="229" t="s">
        <v>88</v>
      </c>
      <c r="AY207" s="17" t="s">
        <v>133</v>
      </c>
      <c r="BE207" s="230">
        <f>IF(N207="základní",J207,0)</f>
        <v>0</v>
      </c>
      <c r="BF207" s="230">
        <f>IF(N207="snížená",J207,0)</f>
        <v>0</v>
      </c>
      <c r="BG207" s="230">
        <f>IF(N207="zákl. přenesená",J207,0)</f>
        <v>0</v>
      </c>
      <c r="BH207" s="230">
        <f>IF(N207="sníž. přenesená",J207,0)</f>
        <v>0</v>
      </c>
      <c r="BI207" s="230">
        <f>IF(N207="nulová",J207,0)</f>
        <v>0</v>
      </c>
      <c r="BJ207" s="17" t="s">
        <v>21</v>
      </c>
      <c r="BK207" s="230">
        <f>ROUND(I207*H207,2)</f>
        <v>0</v>
      </c>
      <c r="BL207" s="17" t="s">
        <v>226</v>
      </c>
      <c r="BM207" s="229" t="s">
        <v>563</v>
      </c>
    </row>
    <row r="208" s="2" customFormat="1">
      <c r="A208" s="38"/>
      <c r="B208" s="39"/>
      <c r="C208" s="40"/>
      <c r="D208" s="231" t="s">
        <v>143</v>
      </c>
      <c r="E208" s="40"/>
      <c r="F208" s="232" t="s">
        <v>560</v>
      </c>
      <c r="G208" s="40"/>
      <c r="H208" s="40"/>
      <c r="I208" s="233"/>
      <c r="J208" s="40"/>
      <c r="K208" s="40"/>
      <c r="L208" s="44"/>
      <c r="M208" s="234"/>
      <c r="N208" s="235"/>
      <c r="O208" s="91"/>
      <c r="P208" s="91"/>
      <c r="Q208" s="91"/>
      <c r="R208" s="91"/>
      <c r="S208" s="91"/>
      <c r="T208" s="92"/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T208" s="17" t="s">
        <v>143</v>
      </c>
      <c r="AU208" s="17" t="s">
        <v>88</v>
      </c>
    </row>
    <row r="209" s="2" customFormat="1" ht="33" customHeight="1">
      <c r="A209" s="38"/>
      <c r="B209" s="39"/>
      <c r="C209" s="218" t="s">
        <v>336</v>
      </c>
      <c r="D209" s="218" t="s">
        <v>136</v>
      </c>
      <c r="E209" s="219" t="s">
        <v>564</v>
      </c>
      <c r="F209" s="220" t="s">
        <v>565</v>
      </c>
      <c r="G209" s="221" t="s">
        <v>275</v>
      </c>
      <c r="H209" s="222">
        <v>3</v>
      </c>
      <c r="I209" s="223"/>
      <c r="J209" s="224">
        <f>ROUND(I209*H209,2)</f>
        <v>0</v>
      </c>
      <c r="K209" s="220" t="s">
        <v>1</v>
      </c>
      <c r="L209" s="44"/>
      <c r="M209" s="225" t="s">
        <v>1</v>
      </c>
      <c r="N209" s="226" t="s">
        <v>44</v>
      </c>
      <c r="O209" s="91"/>
      <c r="P209" s="227">
        <f>O209*H209</f>
        <v>0</v>
      </c>
      <c r="Q209" s="227">
        <v>0</v>
      </c>
      <c r="R209" s="227">
        <f>Q209*H209</f>
        <v>0</v>
      </c>
      <c r="S209" s="227">
        <v>0</v>
      </c>
      <c r="T209" s="228">
        <f>S209*H209</f>
        <v>0</v>
      </c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R209" s="229" t="s">
        <v>226</v>
      </c>
      <c r="AT209" s="229" t="s">
        <v>136</v>
      </c>
      <c r="AU209" s="229" t="s">
        <v>88</v>
      </c>
      <c r="AY209" s="17" t="s">
        <v>133</v>
      </c>
      <c r="BE209" s="230">
        <f>IF(N209="základní",J209,0)</f>
        <v>0</v>
      </c>
      <c r="BF209" s="230">
        <f>IF(N209="snížená",J209,0)</f>
        <v>0</v>
      </c>
      <c r="BG209" s="230">
        <f>IF(N209="zákl. přenesená",J209,0)</f>
        <v>0</v>
      </c>
      <c r="BH209" s="230">
        <f>IF(N209="sníž. přenesená",J209,0)</f>
        <v>0</v>
      </c>
      <c r="BI209" s="230">
        <f>IF(N209="nulová",J209,0)</f>
        <v>0</v>
      </c>
      <c r="BJ209" s="17" t="s">
        <v>21</v>
      </c>
      <c r="BK209" s="230">
        <f>ROUND(I209*H209,2)</f>
        <v>0</v>
      </c>
      <c r="BL209" s="17" t="s">
        <v>226</v>
      </c>
      <c r="BM209" s="229" t="s">
        <v>566</v>
      </c>
    </row>
    <row r="210" s="2" customFormat="1">
      <c r="A210" s="38"/>
      <c r="B210" s="39"/>
      <c r="C210" s="40"/>
      <c r="D210" s="231" t="s">
        <v>143</v>
      </c>
      <c r="E210" s="40"/>
      <c r="F210" s="232" t="s">
        <v>565</v>
      </c>
      <c r="G210" s="40"/>
      <c r="H210" s="40"/>
      <c r="I210" s="233"/>
      <c r="J210" s="40"/>
      <c r="K210" s="40"/>
      <c r="L210" s="44"/>
      <c r="M210" s="234"/>
      <c r="N210" s="235"/>
      <c r="O210" s="91"/>
      <c r="P210" s="91"/>
      <c r="Q210" s="91"/>
      <c r="R210" s="91"/>
      <c r="S210" s="91"/>
      <c r="T210" s="92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T210" s="17" t="s">
        <v>143</v>
      </c>
      <c r="AU210" s="17" t="s">
        <v>88</v>
      </c>
    </row>
    <row r="211" s="2" customFormat="1" ht="16.5" customHeight="1">
      <c r="A211" s="38"/>
      <c r="B211" s="39"/>
      <c r="C211" s="269" t="s">
        <v>341</v>
      </c>
      <c r="D211" s="269" t="s">
        <v>279</v>
      </c>
      <c r="E211" s="270" t="s">
        <v>567</v>
      </c>
      <c r="F211" s="271" t="s">
        <v>568</v>
      </c>
      <c r="G211" s="272" t="s">
        <v>275</v>
      </c>
      <c r="H211" s="273">
        <v>2</v>
      </c>
      <c r="I211" s="274"/>
      <c r="J211" s="275">
        <f>ROUND(I211*H211,2)</f>
        <v>0</v>
      </c>
      <c r="K211" s="271" t="s">
        <v>1</v>
      </c>
      <c r="L211" s="276"/>
      <c r="M211" s="277" t="s">
        <v>1</v>
      </c>
      <c r="N211" s="278" t="s">
        <v>44</v>
      </c>
      <c r="O211" s="91"/>
      <c r="P211" s="227">
        <f>O211*H211</f>
        <v>0</v>
      </c>
      <c r="Q211" s="227">
        <v>0</v>
      </c>
      <c r="R211" s="227">
        <f>Q211*H211</f>
        <v>0</v>
      </c>
      <c r="S211" s="227">
        <v>0</v>
      </c>
      <c r="T211" s="228">
        <f>S211*H211</f>
        <v>0</v>
      </c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R211" s="229" t="s">
        <v>282</v>
      </c>
      <c r="AT211" s="229" t="s">
        <v>279</v>
      </c>
      <c r="AU211" s="229" t="s">
        <v>88</v>
      </c>
      <c r="AY211" s="17" t="s">
        <v>133</v>
      </c>
      <c r="BE211" s="230">
        <f>IF(N211="základní",J211,0)</f>
        <v>0</v>
      </c>
      <c r="BF211" s="230">
        <f>IF(N211="snížená",J211,0)</f>
        <v>0</v>
      </c>
      <c r="BG211" s="230">
        <f>IF(N211="zákl. přenesená",J211,0)</f>
        <v>0</v>
      </c>
      <c r="BH211" s="230">
        <f>IF(N211="sníž. přenesená",J211,0)</f>
        <v>0</v>
      </c>
      <c r="BI211" s="230">
        <f>IF(N211="nulová",J211,0)</f>
        <v>0</v>
      </c>
      <c r="BJ211" s="17" t="s">
        <v>21</v>
      </c>
      <c r="BK211" s="230">
        <f>ROUND(I211*H211,2)</f>
        <v>0</v>
      </c>
      <c r="BL211" s="17" t="s">
        <v>226</v>
      </c>
      <c r="BM211" s="229" t="s">
        <v>569</v>
      </c>
    </row>
    <row r="212" s="2" customFormat="1">
      <c r="A212" s="38"/>
      <c r="B212" s="39"/>
      <c r="C212" s="40"/>
      <c r="D212" s="231" t="s">
        <v>143</v>
      </c>
      <c r="E212" s="40"/>
      <c r="F212" s="232" t="s">
        <v>568</v>
      </c>
      <c r="G212" s="40"/>
      <c r="H212" s="40"/>
      <c r="I212" s="233"/>
      <c r="J212" s="40"/>
      <c r="K212" s="40"/>
      <c r="L212" s="44"/>
      <c r="M212" s="234"/>
      <c r="N212" s="235"/>
      <c r="O212" s="91"/>
      <c r="P212" s="91"/>
      <c r="Q212" s="91"/>
      <c r="R212" s="91"/>
      <c r="S212" s="91"/>
      <c r="T212" s="92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T212" s="17" t="s">
        <v>143</v>
      </c>
      <c r="AU212" s="17" t="s">
        <v>88</v>
      </c>
    </row>
    <row r="213" s="2" customFormat="1" ht="24.15" customHeight="1">
      <c r="A213" s="38"/>
      <c r="B213" s="39"/>
      <c r="C213" s="269" t="s">
        <v>346</v>
      </c>
      <c r="D213" s="269" t="s">
        <v>279</v>
      </c>
      <c r="E213" s="270" t="s">
        <v>570</v>
      </c>
      <c r="F213" s="271" t="s">
        <v>571</v>
      </c>
      <c r="G213" s="272" t="s">
        <v>275</v>
      </c>
      <c r="H213" s="273">
        <v>1</v>
      </c>
      <c r="I213" s="274"/>
      <c r="J213" s="275">
        <f>ROUND(I213*H213,2)</f>
        <v>0</v>
      </c>
      <c r="K213" s="271" t="s">
        <v>1</v>
      </c>
      <c r="L213" s="276"/>
      <c r="M213" s="277" t="s">
        <v>1</v>
      </c>
      <c r="N213" s="278" t="s">
        <v>44</v>
      </c>
      <c r="O213" s="91"/>
      <c r="P213" s="227">
        <f>O213*H213</f>
        <v>0</v>
      </c>
      <c r="Q213" s="227">
        <v>0</v>
      </c>
      <c r="R213" s="227">
        <f>Q213*H213</f>
        <v>0</v>
      </c>
      <c r="S213" s="227">
        <v>0</v>
      </c>
      <c r="T213" s="228">
        <f>S213*H213</f>
        <v>0</v>
      </c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R213" s="229" t="s">
        <v>282</v>
      </c>
      <c r="AT213" s="229" t="s">
        <v>279</v>
      </c>
      <c r="AU213" s="229" t="s">
        <v>88</v>
      </c>
      <c r="AY213" s="17" t="s">
        <v>133</v>
      </c>
      <c r="BE213" s="230">
        <f>IF(N213="základní",J213,0)</f>
        <v>0</v>
      </c>
      <c r="BF213" s="230">
        <f>IF(N213="snížená",J213,0)</f>
        <v>0</v>
      </c>
      <c r="BG213" s="230">
        <f>IF(N213="zákl. přenesená",J213,0)</f>
        <v>0</v>
      </c>
      <c r="BH213" s="230">
        <f>IF(N213="sníž. přenesená",J213,0)</f>
        <v>0</v>
      </c>
      <c r="BI213" s="230">
        <f>IF(N213="nulová",J213,0)</f>
        <v>0</v>
      </c>
      <c r="BJ213" s="17" t="s">
        <v>21</v>
      </c>
      <c r="BK213" s="230">
        <f>ROUND(I213*H213,2)</f>
        <v>0</v>
      </c>
      <c r="BL213" s="17" t="s">
        <v>226</v>
      </c>
      <c r="BM213" s="229" t="s">
        <v>572</v>
      </c>
    </row>
    <row r="214" s="2" customFormat="1">
      <c r="A214" s="38"/>
      <c r="B214" s="39"/>
      <c r="C214" s="40"/>
      <c r="D214" s="231" t="s">
        <v>143</v>
      </c>
      <c r="E214" s="40"/>
      <c r="F214" s="232" t="s">
        <v>571</v>
      </c>
      <c r="G214" s="40"/>
      <c r="H214" s="40"/>
      <c r="I214" s="233"/>
      <c r="J214" s="40"/>
      <c r="K214" s="40"/>
      <c r="L214" s="44"/>
      <c r="M214" s="234"/>
      <c r="N214" s="235"/>
      <c r="O214" s="91"/>
      <c r="P214" s="91"/>
      <c r="Q214" s="91"/>
      <c r="R214" s="91"/>
      <c r="S214" s="91"/>
      <c r="T214" s="92"/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T214" s="17" t="s">
        <v>143</v>
      </c>
      <c r="AU214" s="17" t="s">
        <v>88</v>
      </c>
    </row>
    <row r="215" s="2" customFormat="1" ht="21.75" customHeight="1">
      <c r="A215" s="38"/>
      <c r="B215" s="39"/>
      <c r="C215" s="218" t="s">
        <v>351</v>
      </c>
      <c r="D215" s="218" t="s">
        <v>136</v>
      </c>
      <c r="E215" s="219" t="s">
        <v>573</v>
      </c>
      <c r="F215" s="220" t="s">
        <v>574</v>
      </c>
      <c r="G215" s="221" t="s">
        <v>543</v>
      </c>
      <c r="H215" s="222">
        <v>1</v>
      </c>
      <c r="I215" s="223"/>
      <c r="J215" s="224">
        <f>ROUND(I215*H215,2)</f>
        <v>0</v>
      </c>
      <c r="K215" s="220" t="s">
        <v>1</v>
      </c>
      <c r="L215" s="44"/>
      <c r="M215" s="225" t="s">
        <v>1</v>
      </c>
      <c r="N215" s="226" t="s">
        <v>44</v>
      </c>
      <c r="O215" s="91"/>
      <c r="P215" s="227">
        <f>O215*H215</f>
        <v>0</v>
      </c>
      <c r="Q215" s="227">
        <v>0</v>
      </c>
      <c r="R215" s="227">
        <f>Q215*H215</f>
        <v>0</v>
      </c>
      <c r="S215" s="227">
        <v>0</v>
      </c>
      <c r="T215" s="228">
        <f>S215*H215</f>
        <v>0</v>
      </c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R215" s="229" t="s">
        <v>226</v>
      </c>
      <c r="AT215" s="229" t="s">
        <v>136</v>
      </c>
      <c r="AU215" s="229" t="s">
        <v>88</v>
      </c>
      <c r="AY215" s="17" t="s">
        <v>133</v>
      </c>
      <c r="BE215" s="230">
        <f>IF(N215="základní",J215,0)</f>
        <v>0</v>
      </c>
      <c r="BF215" s="230">
        <f>IF(N215="snížená",J215,0)</f>
        <v>0</v>
      </c>
      <c r="BG215" s="230">
        <f>IF(N215="zákl. přenesená",J215,0)</f>
        <v>0</v>
      </c>
      <c r="BH215" s="230">
        <f>IF(N215="sníž. přenesená",J215,0)</f>
        <v>0</v>
      </c>
      <c r="BI215" s="230">
        <f>IF(N215="nulová",J215,0)</f>
        <v>0</v>
      </c>
      <c r="BJ215" s="17" t="s">
        <v>21</v>
      </c>
      <c r="BK215" s="230">
        <f>ROUND(I215*H215,2)</f>
        <v>0</v>
      </c>
      <c r="BL215" s="17" t="s">
        <v>226</v>
      </c>
      <c r="BM215" s="229" t="s">
        <v>575</v>
      </c>
    </row>
    <row r="216" s="2" customFormat="1">
      <c r="A216" s="38"/>
      <c r="B216" s="39"/>
      <c r="C216" s="40"/>
      <c r="D216" s="231" t="s">
        <v>143</v>
      </c>
      <c r="E216" s="40"/>
      <c r="F216" s="232" t="s">
        <v>574</v>
      </c>
      <c r="G216" s="40"/>
      <c r="H216" s="40"/>
      <c r="I216" s="233"/>
      <c r="J216" s="40"/>
      <c r="K216" s="40"/>
      <c r="L216" s="44"/>
      <c r="M216" s="234"/>
      <c r="N216" s="235"/>
      <c r="O216" s="91"/>
      <c r="P216" s="91"/>
      <c r="Q216" s="91"/>
      <c r="R216" s="91"/>
      <c r="S216" s="91"/>
      <c r="T216" s="92"/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T216" s="17" t="s">
        <v>143</v>
      </c>
      <c r="AU216" s="17" t="s">
        <v>88</v>
      </c>
    </row>
    <row r="217" s="2" customFormat="1" ht="16.5" customHeight="1">
      <c r="A217" s="38"/>
      <c r="B217" s="39"/>
      <c r="C217" s="269" t="s">
        <v>356</v>
      </c>
      <c r="D217" s="269" t="s">
        <v>279</v>
      </c>
      <c r="E217" s="270" t="s">
        <v>576</v>
      </c>
      <c r="F217" s="271" t="s">
        <v>577</v>
      </c>
      <c r="G217" s="272" t="s">
        <v>543</v>
      </c>
      <c r="H217" s="273">
        <v>1</v>
      </c>
      <c r="I217" s="274"/>
      <c r="J217" s="275">
        <f>ROUND(I217*H217,2)</f>
        <v>0</v>
      </c>
      <c r="K217" s="271" t="s">
        <v>1</v>
      </c>
      <c r="L217" s="276"/>
      <c r="M217" s="277" t="s">
        <v>1</v>
      </c>
      <c r="N217" s="278" t="s">
        <v>44</v>
      </c>
      <c r="O217" s="91"/>
      <c r="P217" s="227">
        <f>O217*H217</f>
        <v>0</v>
      </c>
      <c r="Q217" s="227">
        <v>0</v>
      </c>
      <c r="R217" s="227">
        <f>Q217*H217</f>
        <v>0</v>
      </c>
      <c r="S217" s="227">
        <v>0</v>
      </c>
      <c r="T217" s="228">
        <f>S217*H217</f>
        <v>0</v>
      </c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R217" s="229" t="s">
        <v>282</v>
      </c>
      <c r="AT217" s="229" t="s">
        <v>279</v>
      </c>
      <c r="AU217" s="229" t="s">
        <v>88</v>
      </c>
      <c r="AY217" s="17" t="s">
        <v>133</v>
      </c>
      <c r="BE217" s="230">
        <f>IF(N217="základní",J217,0)</f>
        <v>0</v>
      </c>
      <c r="BF217" s="230">
        <f>IF(N217="snížená",J217,0)</f>
        <v>0</v>
      </c>
      <c r="BG217" s="230">
        <f>IF(N217="zákl. přenesená",J217,0)</f>
        <v>0</v>
      </c>
      <c r="BH217" s="230">
        <f>IF(N217="sníž. přenesená",J217,0)</f>
        <v>0</v>
      </c>
      <c r="BI217" s="230">
        <f>IF(N217="nulová",J217,0)</f>
        <v>0</v>
      </c>
      <c r="BJ217" s="17" t="s">
        <v>21</v>
      </c>
      <c r="BK217" s="230">
        <f>ROUND(I217*H217,2)</f>
        <v>0</v>
      </c>
      <c r="BL217" s="17" t="s">
        <v>226</v>
      </c>
      <c r="BM217" s="229" t="s">
        <v>578</v>
      </c>
    </row>
    <row r="218" s="2" customFormat="1">
      <c r="A218" s="38"/>
      <c r="B218" s="39"/>
      <c r="C218" s="40"/>
      <c r="D218" s="231" t="s">
        <v>143</v>
      </c>
      <c r="E218" s="40"/>
      <c r="F218" s="232" t="s">
        <v>577</v>
      </c>
      <c r="G218" s="40"/>
      <c r="H218" s="40"/>
      <c r="I218" s="233"/>
      <c r="J218" s="40"/>
      <c r="K218" s="40"/>
      <c r="L218" s="44"/>
      <c r="M218" s="234"/>
      <c r="N218" s="235"/>
      <c r="O218" s="91"/>
      <c r="P218" s="91"/>
      <c r="Q218" s="91"/>
      <c r="R218" s="91"/>
      <c r="S218" s="91"/>
      <c r="T218" s="92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T218" s="17" t="s">
        <v>143</v>
      </c>
      <c r="AU218" s="17" t="s">
        <v>88</v>
      </c>
    </row>
    <row r="219" s="2" customFormat="1" ht="16.5" customHeight="1">
      <c r="A219" s="38"/>
      <c r="B219" s="39"/>
      <c r="C219" s="218" t="s">
        <v>361</v>
      </c>
      <c r="D219" s="218" t="s">
        <v>136</v>
      </c>
      <c r="E219" s="219" t="s">
        <v>579</v>
      </c>
      <c r="F219" s="220" t="s">
        <v>580</v>
      </c>
      <c r="G219" s="221" t="s">
        <v>275</v>
      </c>
      <c r="H219" s="222">
        <v>6</v>
      </c>
      <c r="I219" s="223"/>
      <c r="J219" s="224">
        <f>ROUND(I219*H219,2)</f>
        <v>0</v>
      </c>
      <c r="K219" s="220" t="s">
        <v>1</v>
      </c>
      <c r="L219" s="44"/>
      <c r="M219" s="225" t="s">
        <v>1</v>
      </c>
      <c r="N219" s="226" t="s">
        <v>44</v>
      </c>
      <c r="O219" s="91"/>
      <c r="P219" s="227">
        <f>O219*H219</f>
        <v>0</v>
      </c>
      <c r="Q219" s="227">
        <v>0</v>
      </c>
      <c r="R219" s="227">
        <f>Q219*H219</f>
        <v>0</v>
      </c>
      <c r="S219" s="227">
        <v>0</v>
      </c>
      <c r="T219" s="228">
        <f>S219*H219</f>
        <v>0</v>
      </c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R219" s="229" t="s">
        <v>226</v>
      </c>
      <c r="AT219" s="229" t="s">
        <v>136</v>
      </c>
      <c r="AU219" s="229" t="s">
        <v>88</v>
      </c>
      <c r="AY219" s="17" t="s">
        <v>133</v>
      </c>
      <c r="BE219" s="230">
        <f>IF(N219="základní",J219,0)</f>
        <v>0</v>
      </c>
      <c r="BF219" s="230">
        <f>IF(N219="snížená",J219,0)</f>
        <v>0</v>
      </c>
      <c r="BG219" s="230">
        <f>IF(N219="zákl. přenesená",J219,0)</f>
        <v>0</v>
      </c>
      <c r="BH219" s="230">
        <f>IF(N219="sníž. přenesená",J219,0)</f>
        <v>0</v>
      </c>
      <c r="BI219" s="230">
        <f>IF(N219="nulová",J219,0)</f>
        <v>0</v>
      </c>
      <c r="BJ219" s="17" t="s">
        <v>21</v>
      </c>
      <c r="BK219" s="230">
        <f>ROUND(I219*H219,2)</f>
        <v>0</v>
      </c>
      <c r="BL219" s="17" t="s">
        <v>226</v>
      </c>
      <c r="BM219" s="229" t="s">
        <v>581</v>
      </c>
    </row>
    <row r="220" s="2" customFormat="1">
      <c r="A220" s="38"/>
      <c r="B220" s="39"/>
      <c r="C220" s="40"/>
      <c r="D220" s="231" t="s">
        <v>143</v>
      </c>
      <c r="E220" s="40"/>
      <c r="F220" s="232" t="s">
        <v>580</v>
      </c>
      <c r="G220" s="40"/>
      <c r="H220" s="40"/>
      <c r="I220" s="233"/>
      <c r="J220" s="40"/>
      <c r="K220" s="40"/>
      <c r="L220" s="44"/>
      <c r="M220" s="234"/>
      <c r="N220" s="235"/>
      <c r="O220" s="91"/>
      <c r="P220" s="91"/>
      <c r="Q220" s="91"/>
      <c r="R220" s="91"/>
      <c r="S220" s="91"/>
      <c r="T220" s="92"/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T220" s="17" t="s">
        <v>143</v>
      </c>
      <c r="AU220" s="17" t="s">
        <v>88</v>
      </c>
    </row>
    <row r="221" s="2" customFormat="1" ht="16.5" customHeight="1">
      <c r="A221" s="38"/>
      <c r="B221" s="39"/>
      <c r="C221" s="269" t="s">
        <v>368</v>
      </c>
      <c r="D221" s="269" t="s">
        <v>279</v>
      </c>
      <c r="E221" s="270" t="s">
        <v>582</v>
      </c>
      <c r="F221" s="271" t="s">
        <v>583</v>
      </c>
      <c r="G221" s="272" t="s">
        <v>275</v>
      </c>
      <c r="H221" s="273">
        <v>3</v>
      </c>
      <c r="I221" s="274"/>
      <c r="J221" s="275">
        <f>ROUND(I221*H221,2)</f>
        <v>0</v>
      </c>
      <c r="K221" s="271" t="s">
        <v>1</v>
      </c>
      <c r="L221" s="276"/>
      <c r="M221" s="277" t="s">
        <v>1</v>
      </c>
      <c r="N221" s="278" t="s">
        <v>44</v>
      </c>
      <c r="O221" s="91"/>
      <c r="P221" s="227">
        <f>O221*H221</f>
        <v>0</v>
      </c>
      <c r="Q221" s="227">
        <v>0</v>
      </c>
      <c r="R221" s="227">
        <f>Q221*H221</f>
        <v>0</v>
      </c>
      <c r="S221" s="227">
        <v>0</v>
      </c>
      <c r="T221" s="228">
        <f>S221*H221</f>
        <v>0</v>
      </c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R221" s="229" t="s">
        <v>282</v>
      </c>
      <c r="AT221" s="229" t="s">
        <v>279</v>
      </c>
      <c r="AU221" s="229" t="s">
        <v>88</v>
      </c>
      <c r="AY221" s="17" t="s">
        <v>133</v>
      </c>
      <c r="BE221" s="230">
        <f>IF(N221="základní",J221,0)</f>
        <v>0</v>
      </c>
      <c r="BF221" s="230">
        <f>IF(N221="snížená",J221,0)</f>
        <v>0</v>
      </c>
      <c r="BG221" s="230">
        <f>IF(N221="zákl. přenesená",J221,0)</f>
        <v>0</v>
      </c>
      <c r="BH221" s="230">
        <f>IF(N221="sníž. přenesená",J221,0)</f>
        <v>0</v>
      </c>
      <c r="BI221" s="230">
        <f>IF(N221="nulová",J221,0)</f>
        <v>0</v>
      </c>
      <c r="BJ221" s="17" t="s">
        <v>21</v>
      </c>
      <c r="BK221" s="230">
        <f>ROUND(I221*H221,2)</f>
        <v>0</v>
      </c>
      <c r="BL221" s="17" t="s">
        <v>226</v>
      </c>
      <c r="BM221" s="229" t="s">
        <v>584</v>
      </c>
    </row>
    <row r="222" s="2" customFormat="1">
      <c r="A222" s="38"/>
      <c r="B222" s="39"/>
      <c r="C222" s="40"/>
      <c r="D222" s="231" t="s">
        <v>143</v>
      </c>
      <c r="E222" s="40"/>
      <c r="F222" s="232" t="s">
        <v>583</v>
      </c>
      <c r="G222" s="40"/>
      <c r="H222" s="40"/>
      <c r="I222" s="233"/>
      <c r="J222" s="40"/>
      <c r="K222" s="40"/>
      <c r="L222" s="44"/>
      <c r="M222" s="234"/>
      <c r="N222" s="235"/>
      <c r="O222" s="91"/>
      <c r="P222" s="91"/>
      <c r="Q222" s="91"/>
      <c r="R222" s="91"/>
      <c r="S222" s="91"/>
      <c r="T222" s="92"/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T222" s="17" t="s">
        <v>143</v>
      </c>
      <c r="AU222" s="17" t="s">
        <v>88</v>
      </c>
    </row>
    <row r="223" s="2" customFormat="1" ht="16.5" customHeight="1">
      <c r="A223" s="38"/>
      <c r="B223" s="39"/>
      <c r="C223" s="269" t="s">
        <v>373</v>
      </c>
      <c r="D223" s="269" t="s">
        <v>279</v>
      </c>
      <c r="E223" s="270" t="s">
        <v>585</v>
      </c>
      <c r="F223" s="271" t="s">
        <v>586</v>
      </c>
      <c r="G223" s="272" t="s">
        <v>275</v>
      </c>
      <c r="H223" s="273">
        <v>1</v>
      </c>
      <c r="I223" s="274"/>
      <c r="J223" s="275">
        <f>ROUND(I223*H223,2)</f>
        <v>0</v>
      </c>
      <c r="K223" s="271" t="s">
        <v>1</v>
      </c>
      <c r="L223" s="276"/>
      <c r="M223" s="277" t="s">
        <v>1</v>
      </c>
      <c r="N223" s="278" t="s">
        <v>44</v>
      </c>
      <c r="O223" s="91"/>
      <c r="P223" s="227">
        <f>O223*H223</f>
        <v>0</v>
      </c>
      <c r="Q223" s="227">
        <v>0</v>
      </c>
      <c r="R223" s="227">
        <f>Q223*H223</f>
        <v>0</v>
      </c>
      <c r="S223" s="227">
        <v>0</v>
      </c>
      <c r="T223" s="228">
        <f>S223*H223</f>
        <v>0</v>
      </c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R223" s="229" t="s">
        <v>282</v>
      </c>
      <c r="AT223" s="229" t="s">
        <v>279</v>
      </c>
      <c r="AU223" s="229" t="s">
        <v>88</v>
      </c>
      <c r="AY223" s="17" t="s">
        <v>133</v>
      </c>
      <c r="BE223" s="230">
        <f>IF(N223="základní",J223,0)</f>
        <v>0</v>
      </c>
      <c r="BF223" s="230">
        <f>IF(N223="snížená",J223,0)</f>
        <v>0</v>
      </c>
      <c r="BG223" s="230">
        <f>IF(N223="zákl. přenesená",J223,0)</f>
        <v>0</v>
      </c>
      <c r="BH223" s="230">
        <f>IF(N223="sníž. přenesená",J223,0)</f>
        <v>0</v>
      </c>
      <c r="BI223" s="230">
        <f>IF(N223="nulová",J223,0)</f>
        <v>0</v>
      </c>
      <c r="BJ223" s="17" t="s">
        <v>21</v>
      </c>
      <c r="BK223" s="230">
        <f>ROUND(I223*H223,2)</f>
        <v>0</v>
      </c>
      <c r="BL223" s="17" t="s">
        <v>226</v>
      </c>
      <c r="BM223" s="229" t="s">
        <v>587</v>
      </c>
    </row>
    <row r="224" s="2" customFormat="1">
      <c r="A224" s="38"/>
      <c r="B224" s="39"/>
      <c r="C224" s="40"/>
      <c r="D224" s="231" t="s">
        <v>143</v>
      </c>
      <c r="E224" s="40"/>
      <c r="F224" s="232" t="s">
        <v>586</v>
      </c>
      <c r="G224" s="40"/>
      <c r="H224" s="40"/>
      <c r="I224" s="233"/>
      <c r="J224" s="40"/>
      <c r="K224" s="40"/>
      <c r="L224" s="44"/>
      <c r="M224" s="234"/>
      <c r="N224" s="235"/>
      <c r="O224" s="91"/>
      <c r="P224" s="91"/>
      <c r="Q224" s="91"/>
      <c r="R224" s="91"/>
      <c r="S224" s="91"/>
      <c r="T224" s="92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T224" s="17" t="s">
        <v>143</v>
      </c>
      <c r="AU224" s="17" t="s">
        <v>88</v>
      </c>
    </row>
    <row r="225" s="2" customFormat="1" ht="16.5" customHeight="1">
      <c r="A225" s="38"/>
      <c r="B225" s="39"/>
      <c r="C225" s="269" t="s">
        <v>380</v>
      </c>
      <c r="D225" s="269" t="s">
        <v>279</v>
      </c>
      <c r="E225" s="270" t="s">
        <v>588</v>
      </c>
      <c r="F225" s="271" t="s">
        <v>589</v>
      </c>
      <c r="G225" s="272" t="s">
        <v>275</v>
      </c>
      <c r="H225" s="273">
        <v>1</v>
      </c>
      <c r="I225" s="274"/>
      <c r="J225" s="275">
        <f>ROUND(I225*H225,2)</f>
        <v>0</v>
      </c>
      <c r="K225" s="271" t="s">
        <v>1</v>
      </c>
      <c r="L225" s="276"/>
      <c r="M225" s="277" t="s">
        <v>1</v>
      </c>
      <c r="N225" s="278" t="s">
        <v>44</v>
      </c>
      <c r="O225" s="91"/>
      <c r="P225" s="227">
        <f>O225*H225</f>
        <v>0</v>
      </c>
      <c r="Q225" s="227">
        <v>0</v>
      </c>
      <c r="R225" s="227">
        <f>Q225*H225</f>
        <v>0</v>
      </c>
      <c r="S225" s="227">
        <v>0</v>
      </c>
      <c r="T225" s="228">
        <f>S225*H225</f>
        <v>0</v>
      </c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R225" s="229" t="s">
        <v>282</v>
      </c>
      <c r="AT225" s="229" t="s">
        <v>279</v>
      </c>
      <c r="AU225" s="229" t="s">
        <v>88</v>
      </c>
      <c r="AY225" s="17" t="s">
        <v>133</v>
      </c>
      <c r="BE225" s="230">
        <f>IF(N225="základní",J225,0)</f>
        <v>0</v>
      </c>
      <c r="BF225" s="230">
        <f>IF(N225="snížená",J225,0)</f>
        <v>0</v>
      </c>
      <c r="BG225" s="230">
        <f>IF(N225="zákl. přenesená",J225,0)</f>
        <v>0</v>
      </c>
      <c r="BH225" s="230">
        <f>IF(N225="sníž. přenesená",J225,0)</f>
        <v>0</v>
      </c>
      <c r="BI225" s="230">
        <f>IF(N225="nulová",J225,0)</f>
        <v>0</v>
      </c>
      <c r="BJ225" s="17" t="s">
        <v>21</v>
      </c>
      <c r="BK225" s="230">
        <f>ROUND(I225*H225,2)</f>
        <v>0</v>
      </c>
      <c r="BL225" s="17" t="s">
        <v>226</v>
      </c>
      <c r="BM225" s="229" t="s">
        <v>590</v>
      </c>
    </row>
    <row r="226" s="2" customFormat="1">
      <c r="A226" s="38"/>
      <c r="B226" s="39"/>
      <c r="C226" s="40"/>
      <c r="D226" s="231" t="s">
        <v>143</v>
      </c>
      <c r="E226" s="40"/>
      <c r="F226" s="232" t="s">
        <v>589</v>
      </c>
      <c r="G226" s="40"/>
      <c r="H226" s="40"/>
      <c r="I226" s="233"/>
      <c r="J226" s="40"/>
      <c r="K226" s="40"/>
      <c r="L226" s="44"/>
      <c r="M226" s="234"/>
      <c r="N226" s="235"/>
      <c r="O226" s="91"/>
      <c r="P226" s="91"/>
      <c r="Q226" s="91"/>
      <c r="R226" s="91"/>
      <c r="S226" s="91"/>
      <c r="T226" s="92"/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T226" s="17" t="s">
        <v>143</v>
      </c>
      <c r="AU226" s="17" t="s">
        <v>88</v>
      </c>
    </row>
    <row r="227" s="2" customFormat="1" ht="16.5" customHeight="1">
      <c r="A227" s="38"/>
      <c r="B227" s="39"/>
      <c r="C227" s="218" t="s">
        <v>385</v>
      </c>
      <c r="D227" s="218" t="s">
        <v>136</v>
      </c>
      <c r="E227" s="219" t="s">
        <v>591</v>
      </c>
      <c r="F227" s="220" t="s">
        <v>592</v>
      </c>
      <c r="G227" s="221" t="s">
        <v>275</v>
      </c>
      <c r="H227" s="222">
        <v>1</v>
      </c>
      <c r="I227" s="223"/>
      <c r="J227" s="224">
        <f>ROUND(I227*H227,2)</f>
        <v>0</v>
      </c>
      <c r="K227" s="220" t="s">
        <v>1</v>
      </c>
      <c r="L227" s="44"/>
      <c r="M227" s="225" t="s">
        <v>1</v>
      </c>
      <c r="N227" s="226" t="s">
        <v>44</v>
      </c>
      <c r="O227" s="91"/>
      <c r="P227" s="227">
        <f>O227*H227</f>
        <v>0</v>
      </c>
      <c r="Q227" s="227">
        <v>0</v>
      </c>
      <c r="R227" s="227">
        <f>Q227*H227</f>
        <v>0</v>
      </c>
      <c r="S227" s="227">
        <v>0</v>
      </c>
      <c r="T227" s="228">
        <f>S227*H227</f>
        <v>0</v>
      </c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R227" s="229" t="s">
        <v>226</v>
      </c>
      <c r="AT227" s="229" t="s">
        <v>136</v>
      </c>
      <c r="AU227" s="229" t="s">
        <v>88</v>
      </c>
      <c r="AY227" s="17" t="s">
        <v>133</v>
      </c>
      <c r="BE227" s="230">
        <f>IF(N227="základní",J227,0)</f>
        <v>0</v>
      </c>
      <c r="BF227" s="230">
        <f>IF(N227="snížená",J227,0)</f>
        <v>0</v>
      </c>
      <c r="BG227" s="230">
        <f>IF(N227="zákl. přenesená",J227,0)</f>
        <v>0</v>
      </c>
      <c r="BH227" s="230">
        <f>IF(N227="sníž. přenesená",J227,0)</f>
        <v>0</v>
      </c>
      <c r="BI227" s="230">
        <f>IF(N227="nulová",J227,0)</f>
        <v>0</v>
      </c>
      <c r="BJ227" s="17" t="s">
        <v>21</v>
      </c>
      <c r="BK227" s="230">
        <f>ROUND(I227*H227,2)</f>
        <v>0</v>
      </c>
      <c r="BL227" s="17" t="s">
        <v>226</v>
      </c>
      <c r="BM227" s="229" t="s">
        <v>593</v>
      </c>
    </row>
    <row r="228" s="2" customFormat="1">
      <c r="A228" s="38"/>
      <c r="B228" s="39"/>
      <c r="C228" s="40"/>
      <c r="D228" s="231" t="s">
        <v>143</v>
      </c>
      <c r="E228" s="40"/>
      <c r="F228" s="232" t="s">
        <v>592</v>
      </c>
      <c r="G228" s="40"/>
      <c r="H228" s="40"/>
      <c r="I228" s="233"/>
      <c r="J228" s="40"/>
      <c r="K228" s="40"/>
      <c r="L228" s="44"/>
      <c r="M228" s="234"/>
      <c r="N228" s="235"/>
      <c r="O228" s="91"/>
      <c r="P228" s="91"/>
      <c r="Q228" s="91"/>
      <c r="R228" s="91"/>
      <c r="S228" s="91"/>
      <c r="T228" s="92"/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T228" s="17" t="s">
        <v>143</v>
      </c>
      <c r="AU228" s="17" t="s">
        <v>88</v>
      </c>
    </row>
    <row r="229" s="12" customFormat="1" ht="22.8" customHeight="1">
      <c r="A229" s="12"/>
      <c r="B229" s="202"/>
      <c r="C229" s="203"/>
      <c r="D229" s="204" t="s">
        <v>78</v>
      </c>
      <c r="E229" s="216" t="s">
        <v>594</v>
      </c>
      <c r="F229" s="216" t="s">
        <v>595</v>
      </c>
      <c r="G229" s="203"/>
      <c r="H229" s="203"/>
      <c r="I229" s="206"/>
      <c r="J229" s="217">
        <f>BK229</f>
        <v>0</v>
      </c>
      <c r="K229" s="203"/>
      <c r="L229" s="208"/>
      <c r="M229" s="209"/>
      <c r="N229" s="210"/>
      <c r="O229" s="210"/>
      <c r="P229" s="211">
        <f>SUM(P230:P237)</f>
        <v>0</v>
      </c>
      <c r="Q229" s="210"/>
      <c r="R229" s="211">
        <f>SUM(R230:R237)</f>
        <v>0</v>
      </c>
      <c r="S229" s="210"/>
      <c r="T229" s="212">
        <f>SUM(T230:T237)</f>
        <v>0</v>
      </c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R229" s="213" t="s">
        <v>88</v>
      </c>
      <c r="AT229" s="214" t="s">
        <v>78</v>
      </c>
      <c r="AU229" s="214" t="s">
        <v>21</v>
      </c>
      <c r="AY229" s="213" t="s">
        <v>133</v>
      </c>
      <c r="BK229" s="215">
        <f>SUM(BK230:BK237)</f>
        <v>0</v>
      </c>
    </row>
    <row r="230" s="2" customFormat="1" ht="24.15" customHeight="1">
      <c r="A230" s="38"/>
      <c r="B230" s="39"/>
      <c r="C230" s="218" t="s">
        <v>390</v>
      </c>
      <c r="D230" s="218" t="s">
        <v>136</v>
      </c>
      <c r="E230" s="219" t="s">
        <v>596</v>
      </c>
      <c r="F230" s="220" t="s">
        <v>597</v>
      </c>
      <c r="G230" s="221" t="s">
        <v>275</v>
      </c>
      <c r="H230" s="222">
        <v>20</v>
      </c>
      <c r="I230" s="223"/>
      <c r="J230" s="224">
        <f>ROUND(I230*H230,2)</f>
        <v>0</v>
      </c>
      <c r="K230" s="220" t="s">
        <v>1</v>
      </c>
      <c r="L230" s="44"/>
      <c r="M230" s="225" t="s">
        <v>1</v>
      </c>
      <c r="N230" s="226" t="s">
        <v>44</v>
      </c>
      <c r="O230" s="91"/>
      <c r="P230" s="227">
        <f>O230*H230</f>
        <v>0</v>
      </c>
      <c r="Q230" s="227">
        <v>0</v>
      </c>
      <c r="R230" s="227">
        <f>Q230*H230</f>
        <v>0</v>
      </c>
      <c r="S230" s="227">
        <v>0</v>
      </c>
      <c r="T230" s="228">
        <f>S230*H230</f>
        <v>0</v>
      </c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R230" s="229" t="s">
        <v>226</v>
      </c>
      <c r="AT230" s="229" t="s">
        <v>136</v>
      </c>
      <c r="AU230" s="229" t="s">
        <v>88</v>
      </c>
      <c r="AY230" s="17" t="s">
        <v>133</v>
      </c>
      <c r="BE230" s="230">
        <f>IF(N230="základní",J230,0)</f>
        <v>0</v>
      </c>
      <c r="BF230" s="230">
        <f>IF(N230="snížená",J230,0)</f>
        <v>0</v>
      </c>
      <c r="BG230" s="230">
        <f>IF(N230="zákl. přenesená",J230,0)</f>
        <v>0</v>
      </c>
      <c r="BH230" s="230">
        <f>IF(N230="sníž. přenesená",J230,0)</f>
        <v>0</v>
      </c>
      <c r="BI230" s="230">
        <f>IF(N230="nulová",J230,0)</f>
        <v>0</v>
      </c>
      <c r="BJ230" s="17" t="s">
        <v>21</v>
      </c>
      <c r="BK230" s="230">
        <f>ROUND(I230*H230,2)</f>
        <v>0</v>
      </c>
      <c r="BL230" s="17" t="s">
        <v>226</v>
      </c>
      <c r="BM230" s="229" t="s">
        <v>598</v>
      </c>
    </row>
    <row r="231" s="2" customFormat="1">
      <c r="A231" s="38"/>
      <c r="B231" s="39"/>
      <c r="C231" s="40"/>
      <c r="D231" s="231" t="s">
        <v>143</v>
      </c>
      <c r="E231" s="40"/>
      <c r="F231" s="232" t="s">
        <v>597</v>
      </c>
      <c r="G231" s="40"/>
      <c r="H231" s="40"/>
      <c r="I231" s="233"/>
      <c r="J231" s="40"/>
      <c r="K231" s="40"/>
      <c r="L231" s="44"/>
      <c r="M231" s="234"/>
      <c r="N231" s="235"/>
      <c r="O231" s="91"/>
      <c r="P231" s="91"/>
      <c r="Q231" s="91"/>
      <c r="R231" s="91"/>
      <c r="S231" s="91"/>
      <c r="T231" s="92"/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T231" s="17" t="s">
        <v>143</v>
      </c>
      <c r="AU231" s="17" t="s">
        <v>88</v>
      </c>
    </row>
    <row r="232" s="2" customFormat="1" ht="24.15" customHeight="1">
      <c r="A232" s="38"/>
      <c r="B232" s="39"/>
      <c r="C232" s="269" t="s">
        <v>395</v>
      </c>
      <c r="D232" s="269" t="s">
        <v>279</v>
      </c>
      <c r="E232" s="270" t="s">
        <v>599</v>
      </c>
      <c r="F232" s="271" t="s">
        <v>600</v>
      </c>
      <c r="G232" s="272" t="s">
        <v>275</v>
      </c>
      <c r="H232" s="273">
        <v>16</v>
      </c>
      <c r="I232" s="274"/>
      <c r="J232" s="275">
        <f>ROUND(I232*H232,2)</f>
        <v>0</v>
      </c>
      <c r="K232" s="271" t="s">
        <v>1</v>
      </c>
      <c r="L232" s="276"/>
      <c r="M232" s="277" t="s">
        <v>1</v>
      </c>
      <c r="N232" s="278" t="s">
        <v>44</v>
      </c>
      <c r="O232" s="91"/>
      <c r="P232" s="227">
        <f>O232*H232</f>
        <v>0</v>
      </c>
      <c r="Q232" s="227">
        <v>0</v>
      </c>
      <c r="R232" s="227">
        <f>Q232*H232</f>
        <v>0</v>
      </c>
      <c r="S232" s="227">
        <v>0</v>
      </c>
      <c r="T232" s="228">
        <f>S232*H232</f>
        <v>0</v>
      </c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R232" s="229" t="s">
        <v>282</v>
      </c>
      <c r="AT232" s="229" t="s">
        <v>279</v>
      </c>
      <c r="AU232" s="229" t="s">
        <v>88</v>
      </c>
      <c r="AY232" s="17" t="s">
        <v>133</v>
      </c>
      <c r="BE232" s="230">
        <f>IF(N232="základní",J232,0)</f>
        <v>0</v>
      </c>
      <c r="BF232" s="230">
        <f>IF(N232="snížená",J232,0)</f>
        <v>0</v>
      </c>
      <c r="BG232" s="230">
        <f>IF(N232="zákl. přenesená",J232,0)</f>
        <v>0</v>
      </c>
      <c r="BH232" s="230">
        <f>IF(N232="sníž. přenesená",J232,0)</f>
        <v>0</v>
      </c>
      <c r="BI232" s="230">
        <f>IF(N232="nulová",J232,0)</f>
        <v>0</v>
      </c>
      <c r="BJ232" s="17" t="s">
        <v>21</v>
      </c>
      <c r="BK232" s="230">
        <f>ROUND(I232*H232,2)</f>
        <v>0</v>
      </c>
      <c r="BL232" s="17" t="s">
        <v>226</v>
      </c>
      <c r="BM232" s="229" t="s">
        <v>601</v>
      </c>
    </row>
    <row r="233" s="2" customFormat="1">
      <c r="A233" s="38"/>
      <c r="B233" s="39"/>
      <c r="C233" s="40"/>
      <c r="D233" s="231" t="s">
        <v>143</v>
      </c>
      <c r="E233" s="40"/>
      <c r="F233" s="232" t="s">
        <v>600</v>
      </c>
      <c r="G233" s="40"/>
      <c r="H233" s="40"/>
      <c r="I233" s="233"/>
      <c r="J233" s="40"/>
      <c r="K233" s="40"/>
      <c r="L233" s="44"/>
      <c r="M233" s="234"/>
      <c r="N233" s="235"/>
      <c r="O233" s="91"/>
      <c r="P233" s="91"/>
      <c r="Q233" s="91"/>
      <c r="R233" s="91"/>
      <c r="S233" s="91"/>
      <c r="T233" s="92"/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T233" s="17" t="s">
        <v>143</v>
      </c>
      <c r="AU233" s="17" t="s">
        <v>88</v>
      </c>
    </row>
    <row r="234" s="2" customFormat="1" ht="33" customHeight="1">
      <c r="A234" s="38"/>
      <c r="B234" s="39"/>
      <c r="C234" s="269" t="s">
        <v>402</v>
      </c>
      <c r="D234" s="269" t="s">
        <v>279</v>
      </c>
      <c r="E234" s="270" t="s">
        <v>602</v>
      </c>
      <c r="F234" s="271" t="s">
        <v>603</v>
      </c>
      <c r="G234" s="272" t="s">
        <v>275</v>
      </c>
      <c r="H234" s="273">
        <v>4</v>
      </c>
      <c r="I234" s="274"/>
      <c r="J234" s="275">
        <f>ROUND(I234*H234,2)</f>
        <v>0</v>
      </c>
      <c r="K234" s="271" t="s">
        <v>1</v>
      </c>
      <c r="L234" s="276"/>
      <c r="M234" s="277" t="s">
        <v>1</v>
      </c>
      <c r="N234" s="278" t="s">
        <v>44</v>
      </c>
      <c r="O234" s="91"/>
      <c r="P234" s="227">
        <f>O234*H234</f>
        <v>0</v>
      </c>
      <c r="Q234" s="227">
        <v>0</v>
      </c>
      <c r="R234" s="227">
        <f>Q234*H234</f>
        <v>0</v>
      </c>
      <c r="S234" s="227">
        <v>0</v>
      </c>
      <c r="T234" s="228">
        <f>S234*H234</f>
        <v>0</v>
      </c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R234" s="229" t="s">
        <v>282</v>
      </c>
      <c r="AT234" s="229" t="s">
        <v>279</v>
      </c>
      <c r="AU234" s="229" t="s">
        <v>88</v>
      </c>
      <c r="AY234" s="17" t="s">
        <v>133</v>
      </c>
      <c r="BE234" s="230">
        <f>IF(N234="základní",J234,0)</f>
        <v>0</v>
      </c>
      <c r="BF234" s="230">
        <f>IF(N234="snížená",J234,0)</f>
        <v>0</v>
      </c>
      <c r="BG234" s="230">
        <f>IF(N234="zákl. přenesená",J234,0)</f>
        <v>0</v>
      </c>
      <c r="BH234" s="230">
        <f>IF(N234="sníž. přenesená",J234,0)</f>
        <v>0</v>
      </c>
      <c r="BI234" s="230">
        <f>IF(N234="nulová",J234,0)</f>
        <v>0</v>
      </c>
      <c r="BJ234" s="17" t="s">
        <v>21</v>
      </c>
      <c r="BK234" s="230">
        <f>ROUND(I234*H234,2)</f>
        <v>0</v>
      </c>
      <c r="BL234" s="17" t="s">
        <v>226</v>
      </c>
      <c r="BM234" s="229" t="s">
        <v>604</v>
      </c>
    </row>
    <row r="235" s="2" customFormat="1">
      <c r="A235" s="38"/>
      <c r="B235" s="39"/>
      <c r="C235" s="40"/>
      <c r="D235" s="231" t="s">
        <v>143</v>
      </c>
      <c r="E235" s="40"/>
      <c r="F235" s="232" t="s">
        <v>603</v>
      </c>
      <c r="G235" s="40"/>
      <c r="H235" s="40"/>
      <c r="I235" s="233"/>
      <c r="J235" s="40"/>
      <c r="K235" s="40"/>
      <c r="L235" s="44"/>
      <c r="M235" s="234"/>
      <c r="N235" s="235"/>
      <c r="O235" s="91"/>
      <c r="P235" s="91"/>
      <c r="Q235" s="91"/>
      <c r="R235" s="91"/>
      <c r="S235" s="91"/>
      <c r="T235" s="92"/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T235" s="17" t="s">
        <v>143</v>
      </c>
      <c r="AU235" s="17" t="s">
        <v>88</v>
      </c>
    </row>
    <row r="236" s="2" customFormat="1" ht="16.5" customHeight="1">
      <c r="A236" s="38"/>
      <c r="B236" s="39"/>
      <c r="C236" s="218" t="s">
        <v>413</v>
      </c>
      <c r="D236" s="218" t="s">
        <v>136</v>
      </c>
      <c r="E236" s="219" t="s">
        <v>605</v>
      </c>
      <c r="F236" s="220" t="s">
        <v>606</v>
      </c>
      <c r="G236" s="221" t="s">
        <v>543</v>
      </c>
      <c r="H236" s="222">
        <v>1</v>
      </c>
      <c r="I236" s="223"/>
      <c r="J236" s="224">
        <f>ROUND(I236*H236,2)</f>
        <v>0</v>
      </c>
      <c r="K236" s="220" t="s">
        <v>1</v>
      </c>
      <c r="L236" s="44"/>
      <c r="M236" s="225" t="s">
        <v>1</v>
      </c>
      <c r="N236" s="226" t="s">
        <v>44</v>
      </c>
      <c r="O236" s="91"/>
      <c r="P236" s="227">
        <f>O236*H236</f>
        <v>0</v>
      </c>
      <c r="Q236" s="227">
        <v>0</v>
      </c>
      <c r="R236" s="227">
        <f>Q236*H236</f>
        <v>0</v>
      </c>
      <c r="S236" s="227">
        <v>0</v>
      </c>
      <c r="T236" s="228">
        <f>S236*H236</f>
        <v>0</v>
      </c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R236" s="229" t="s">
        <v>226</v>
      </c>
      <c r="AT236" s="229" t="s">
        <v>136</v>
      </c>
      <c r="AU236" s="229" t="s">
        <v>88</v>
      </c>
      <c r="AY236" s="17" t="s">
        <v>133</v>
      </c>
      <c r="BE236" s="230">
        <f>IF(N236="základní",J236,0)</f>
        <v>0</v>
      </c>
      <c r="BF236" s="230">
        <f>IF(N236="snížená",J236,0)</f>
        <v>0</v>
      </c>
      <c r="BG236" s="230">
        <f>IF(N236="zákl. přenesená",J236,0)</f>
        <v>0</v>
      </c>
      <c r="BH236" s="230">
        <f>IF(N236="sníž. přenesená",J236,0)</f>
        <v>0</v>
      </c>
      <c r="BI236" s="230">
        <f>IF(N236="nulová",J236,0)</f>
        <v>0</v>
      </c>
      <c r="BJ236" s="17" t="s">
        <v>21</v>
      </c>
      <c r="BK236" s="230">
        <f>ROUND(I236*H236,2)</f>
        <v>0</v>
      </c>
      <c r="BL236" s="17" t="s">
        <v>226</v>
      </c>
      <c r="BM236" s="229" t="s">
        <v>607</v>
      </c>
    </row>
    <row r="237" s="2" customFormat="1">
      <c r="A237" s="38"/>
      <c r="B237" s="39"/>
      <c r="C237" s="40"/>
      <c r="D237" s="231" t="s">
        <v>143</v>
      </c>
      <c r="E237" s="40"/>
      <c r="F237" s="232" t="s">
        <v>606</v>
      </c>
      <c r="G237" s="40"/>
      <c r="H237" s="40"/>
      <c r="I237" s="233"/>
      <c r="J237" s="40"/>
      <c r="K237" s="40"/>
      <c r="L237" s="44"/>
      <c r="M237" s="234"/>
      <c r="N237" s="235"/>
      <c r="O237" s="91"/>
      <c r="P237" s="91"/>
      <c r="Q237" s="91"/>
      <c r="R237" s="91"/>
      <c r="S237" s="91"/>
      <c r="T237" s="92"/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T237" s="17" t="s">
        <v>143</v>
      </c>
      <c r="AU237" s="17" t="s">
        <v>88</v>
      </c>
    </row>
    <row r="238" s="12" customFormat="1" ht="22.8" customHeight="1">
      <c r="A238" s="12"/>
      <c r="B238" s="202"/>
      <c r="C238" s="203"/>
      <c r="D238" s="204" t="s">
        <v>78</v>
      </c>
      <c r="E238" s="216" t="s">
        <v>608</v>
      </c>
      <c r="F238" s="216" t="s">
        <v>609</v>
      </c>
      <c r="G238" s="203"/>
      <c r="H238" s="203"/>
      <c r="I238" s="206"/>
      <c r="J238" s="217">
        <f>BK238</f>
        <v>0</v>
      </c>
      <c r="K238" s="203"/>
      <c r="L238" s="208"/>
      <c r="M238" s="209"/>
      <c r="N238" s="210"/>
      <c r="O238" s="210"/>
      <c r="P238" s="211">
        <f>SUM(P239:P242)</f>
        <v>0</v>
      </c>
      <c r="Q238" s="210"/>
      <c r="R238" s="211">
        <f>SUM(R239:R242)</f>
        <v>0</v>
      </c>
      <c r="S238" s="210"/>
      <c r="T238" s="212">
        <f>SUM(T239:T242)</f>
        <v>0</v>
      </c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R238" s="213" t="s">
        <v>88</v>
      </c>
      <c r="AT238" s="214" t="s">
        <v>78</v>
      </c>
      <c r="AU238" s="214" t="s">
        <v>21</v>
      </c>
      <c r="AY238" s="213" t="s">
        <v>133</v>
      </c>
      <c r="BK238" s="215">
        <f>SUM(BK239:BK242)</f>
        <v>0</v>
      </c>
    </row>
    <row r="239" s="2" customFormat="1" ht="33" customHeight="1">
      <c r="A239" s="38"/>
      <c r="B239" s="39"/>
      <c r="C239" s="218" t="s">
        <v>418</v>
      </c>
      <c r="D239" s="218" t="s">
        <v>136</v>
      </c>
      <c r="E239" s="219" t="s">
        <v>610</v>
      </c>
      <c r="F239" s="220" t="s">
        <v>611</v>
      </c>
      <c r="G239" s="221" t="s">
        <v>275</v>
      </c>
      <c r="H239" s="222">
        <v>1</v>
      </c>
      <c r="I239" s="223"/>
      <c r="J239" s="224">
        <f>ROUND(I239*H239,2)</f>
        <v>0</v>
      </c>
      <c r="K239" s="220" t="s">
        <v>1</v>
      </c>
      <c r="L239" s="44"/>
      <c r="M239" s="225" t="s">
        <v>1</v>
      </c>
      <c r="N239" s="226" t="s">
        <v>44</v>
      </c>
      <c r="O239" s="91"/>
      <c r="P239" s="227">
        <f>O239*H239</f>
        <v>0</v>
      </c>
      <c r="Q239" s="227">
        <v>0</v>
      </c>
      <c r="R239" s="227">
        <f>Q239*H239</f>
        <v>0</v>
      </c>
      <c r="S239" s="227">
        <v>0</v>
      </c>
      <c r="T239" s="228">
        <f>S239*H239</f>
        <v>0</v>
      </c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R239" s="229" t="s">
        <v>226</v>
      </c>
      <c r="AT239" s="229" t="s">
        <v>136</v>
      </c>
      <c r="AU239" s="229" t="s">
        <v>88</v>
      </c>
      <c r="AY239" s="17" t="s">
        <v>133</v>
      </c>
      <c r="BE239" s="230">
        <f>IF(N239="základní",J239,0)</f>
        <v>0</v>
      </c>
      <c r="BF239" s="230">
        <f>IF(N239="snížená",J239,0)</f>
        <v>0</v>
      </c>
      <c r="BG239" s="230">
        <f>IF(N239="zákl. přenesená",J239,0)</f>
        <v>0</v>
      </c>
      <c r="BH239" s="230">
        <f>IF(N239="sníž. přenesená",J239,0)</f>
        <v>0</v>
      </c>
      <c r="BI239" s="230">
        <f>IF(N239="nulová",J239,0)</f>
        <v>0</v>
      </c>
      <c r="BJ239" s="17" t="s">
        <v>21</v>
      </c>
      <c r="BK239" s="230">
        <f>ROUND(I239*H239,2)</f>
        <v>0</v>
      </c>
      <c r="BL239" s="17" t="s">
        <v>226</v>
      </c>
      <c r="BM239" s="229" t="s">
        <v>612</v>
      </c>
    </row>
    <row r="240" s="2" customFormat="1">
      <c r="A240" s="38"/>
      <c r="B240" s="39"/>
      <c r="C240" s="40"/>
      <c r="D240" s="231" t="s">
        <v>143</v>
      </c>
      <c r="E240" s="40"/>
      <c r="F240" s="232" t="s">
        <v>611</v>
      </c>
      <c r="G240" s="40"/>
      <c r="H240" s="40"/>
      <c r="I240" s="233"/>
      <c r="J240" s="40"/>
      <c r="K240" s="40"/>
      <c r="L240" s="44"/>
      <c r="M240" s="234"/>
      <c r="N240" s="235"/>
      <c r="O240" s="91"/>
      <c r="P240" s="91"/>
      <c r="Q240" s="91"/>
      <c r="R240" s="91"/>
      <c r="S240" s="91"/>
      <c r="T240" s="92"/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T240" s="17" t="s">
        <v>143</v>
      </c>
      <c r="AU240" s="17" t="s">
        <v>88</v>
      </c>
    </row>
    <row r="241" s="2" customFormat="1" ht="33" customHeight="1">
      <c r="A241" s="38"/>
      <c r="B241" s="39"/>
      <c r="C241" s="269" t="s">
        <v>425</v>
      </c>
      <c r="D241" s="269" t="s">
        <v>279</v>
      </c>
      <c r="E241" s="270" t="s">
        <v>613</v>
      </c>
      <c r="F241" s="271" t="s">
        <v>614</v>
      </c>
      <c r="G241" s="272" t="s">
        <v>533</v>
      </c>
      <c r="H241" s="273">
        <v>1</v>
      </c>
      <c r="I241" s="274"/>
      <c r="J241" s="275">
        <f>ROUND(I241*H241,2)</f>
        <v>0</v>
      </c>
      <c r="K241" s="271" t="s">
        <v>1</v>
      </c>
      <c r="L241" s="276"/>
      <c r="M241" s="277" t="s">
        <v>1</v>
      </c>
      <c r="N241" s="278" t="s">
        <v>44</v>
      </c>
      <c r="O241" s="91"/>
      <c r="P241" s="227">
        <f>O241*H241</f>
        <v>0</v>
      </c>
      <c r="Q241" s="227">
        <v>0</v>
      </c>
      <c r="R241" s="227">
        <f>Q241*H241</f>
        <v>0</v>
      </c>
      <c r="S241" s="227">
        <v>0</v>
      </c>
      <c r="T241" s="228">
        <f>S241*H241</f>
        <v>0</v>
      </c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R241" s="229" t="s">
        <v>282</v>
      </c>
      <c r="AT241" s="229" t="s">
        <v>279</v>
      </c>
      <c r="AU241" s="229" t="s">
        <v>88</v>
      </c>
      <c r="AY241" s="17" t="s">
        <v>133</v>
      </c>
      <c r="BE241" s="230">
        <f>IF(N241="základní",J241,0)</f>
        <v>0</v>
      </c>
      <c r="BF241" s="230">
        <f>IF(N241="snížená",J241,0)</f>
        <v>0</v>
      </c>
      <c r="BG241" s="230">
        <f>IF(N241="zákl. přenesená",J241,0)</f>
        <v>0</v>
      </c>
      <c r="BH241" s="230">
        <f>IF(N241="sníž. přenesená",J241,0)</f>
        <v>0</v>
      </c>
      <c r="BI241" s="230">
        <f>IF(N241="nulová",J241,0)</f>
        <v>0</v>
      </c>
      <c r="BJ241" s="17" t="s">
        <v>21</v>
      </c>
      <c r="BK241" s="230">
        <f>ROUND(I241*H241,2)</f>
        <v>0</v>
      </c>
      <c r="BL241" s="17" t="s">
        <v>226</v>
      </c>
      <c r="BM241" s="229" t="s">
        <v>27</v>
      </c>
    </row>
    <row r="242" s="2" customFormat="1">
      <c r="A242" s="38"/>
      <c r="B242" s="39"/>
      <c r="C242" s="40"/>
      <c r="D242" s="231" t="s">
        <v>143</v>
      </c>
      <c r="E242" s="40"/>
      <c r="F242" s="232" t="s">
        <v>614</v>
      </c>
      <c r="G242" s="40"/>
      <c r="H242" s="40"/>
      <c r="I242" s="233"/>
      <c r="J242" s="40"/>
      <c r="K242" s="40"/>
      <c r="L242" s="44"/>
      <c r="M242" s="234"/>
      <c r="N242" s="235"/>
      <c r="O242" s="91"/>
      <c r="P242" s="91"/>
      <c r="Q242" s="91"/>
      <c r="R242" s="91"/>
      <c r="S242" s="91"/>
      <c r="T242" s="92"/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T242" s="17" t="s">
        <v>143</v>
      </c>
      <c r="AU242" s="17" t="s">
        <v>88</v>
      </c>
    </row>
    <row r="243" s="12" customFormat="1" ht="25.92" customHeight="1">
      <c r="A243" s="12"/>
      <c r="B243" s="202"/>
      <c r="C243" s="203"/>
      <c r="D243" s="204" t="s">
        <v>78</v>
      </c>
      <c r="E243" s="205" t="s">
        <v>95</v>
      </c>
      <c r="F243" s="205" t="s">
        <v>96</v>
      </c>
      <c r="G243" s="203"/>
      <c r="H243" s="203"/>
      <c r="I243" s="206"/>
      <c r="J243" s="207">
        <f>BK243</f>
        <v>0</v>
      </c>
      <c r="K243" s="203"/>
      <c r="L243" s="208"/>
      <c r="M243" s="209"/>
      <c r="N243" s="210"/>
      <c r="O243" s="210"/>
      <c r="P243" s="211">
        <f>P244+P249+P252</f>
        <v>0</v>
      </c>
      <c r="Q243" s="210"/>
      <c r="R243" s="211">
        <f>R244+R249+R252</f>
        <v>0</v>
      </c>
      <c r="S243" s="210"/>
      <c r="T243" s="212">
        <f>T244+T249+T252</f>
        <v>0</v>
      </c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R243" s="213" t="s">
        <v>168</v>
      </c>
      <c r="AT243" s="214" t="s">
        <v>78</v>
      </c>
      <c r="AU243" s="214" t="s">
        <v>79</v>
      </c>
      <c r="AY243" s="213" t="s">
        <v>133</v>
      </c>
      <c r="BK243" s="215">
        <f>BK244+BK249+BK252</f>
        <v>0</v>
      </c>
    </row>
    <row r="244" s="12" customFormat="1" ht="22.8" customHeight="1">
      <c r="A244" s="12"/>
      <c r="B244" s="202"/>
      <c r="C244" s="203"/>
      <c r="D244" s="204" t="s">
        <v>78</v>
      </c>
      <c r="E244" s="216" t="s">
        <v>615</v>
      </c>
      <c r="F244" s="216" t="s">
        <v>616</v>
      </c>
      <c r="G244" s="203"/>
      <c r="H244" s="203"/>
      <c r="I244" s="206"/>
      <c r="J244" s="217">
        <f>BK244</f>
        <v>0</v>
      </c>
      <c r="K244" s="203"/>
      <c r="L244" s="208"/>
      <c r="M244" s="209"/>
      <c r="N244" s="210"/>
      <c r="O244" s="210"/>
      <c r="P244" s="211">
        <f>SUM(P245:P248)</f>
        <v>0</v>
      </c>
      <c r="Q244" s="210"/>
      <c r="R244" s="211">
        <f>SUM(R245:R248)</f>
        <v>0</v>
      </c>
      <c r="S244" s="210"/>
      <c r="T244" s="212">
        <f>SUM(T245:T248)</f>
        <v>0</v>
      </c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R244" s="213" t="s">
        <v>168</v>
      </c>
      <c r="AT244" s="214" t="s">
        <v>78</v>
      </c>
      <c r="AU244" s="214" t="s">
        <v>21</v>
      </c>
      <c r="AY244" s="213" t="s">
        <v>133</v>
      </c>
      <c r="BK244" s="215">
        <f>SUM(BK245:BK248)</f>
        <v>0</v>
      </c>
    </row>
    <row r="245" s="2" customFormat="1" ht="16.5" customHeight="1">
      <c r="A245" s="38"/>
      <c r="B245" s="39"/>
      <c r="C245" s="218" t="s">
        <v>432</v>
      </c>
      <c r="D245" s="218" t="s">
        <v>136</v>
      </c>
      <c r="E245" s="219" t="s">
        <v>617</v>
      </c>
      <c r="F245" s="220" t="s">
        <v>618</v>
      </c>
      <c r="G245" s="221" t="s">
        <v>543</v>
      </c>
      <c r="H245" s="222">
        <v>1</v>
      </c>
      <c r="I245" s="223"/>
      <c r="J245" s="224">
        <f>ROUND(I245*H245,2)</f>
        <v>0</v>
      </c>
      <c r="K245" s="220" t="s">
        <v>1</v>
      </c>
      <c r="L245" s="44"/>
      <c r="M245" s="225" t="s">
        <v>1</v>
      </c>
      <c r="N245" s="226" t="s">
        <v>44</v>
      </c>
      <c r="O245" s="91"/>
      <c r="P245" s="227">
        <f>O245*H245</f>
        <v>0</v>
      </c>
      <c r="Q245" s="227">
        <v>0</v>
      </c>
      <c r="R245" s="227">
        <f>Q245*H245</f>
        <v>0</v>
      </c>
      <c r="S245" s="227">
        <v>0</v>
      </c>
      <c r="T245" s="228">
        <f>S245*H245</f>
        <v>0</v>
      </c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R245" s="229" t="s">
        <v>141</v>
      </c>
      <c r="AT245" s="229" t="s">
        <v>136</v>
      </c>
      <c r="AU245" s="229" t="s">
        <v>88</v>
      </c>
      <c r="AY245" s="17" t="s">
        <v>133</v>
      </c>
      <c r="BE245" s="230">
        <f>IF(N245="základní",J245,0)</f>
        <v>0</v>
      </c>
      <c r="BF245" s="230">
        <f>IF(N245="snížená",J245,0)</f>
        <v>0</v>
      </c>
      <c r="BG245" s="230">
        <f>IF(N245="zákl. přenesená",J245,0)</f>
        <v>0</v>
      </c>
      <c r="BH245" s="230">
        <f>IF(N245="sníž. přenesená",J245,0)</f>
        <v>0</v>
      </c>
      <c r="BI245" s="230">
        <f>IF(N245="nulová",J245,0)</f>
        <v>0</v>
      </c>
      <c r="BJ245" s="17" t="s">
        <v>21</v>
      </c>
      <c r="BK245" s="230">
        <f>ROUND(I245*H245,2)</f>
        <v>0</v>
      </c>
      <c r="BL245" s="17" t="s">
        <v>141</v>
      </c>
      <c r="BM245" s="229" t="s">
        <v>619</v>
      </c>
    </row>
    <row r="246" s="2" customFormat="1">
      <c r="A246" s="38"/>
      <c r="B246" s="39"/>
      <c r="C246" s="40"/>
      <c r="D246" s="231" t="s">
        <v>143</v>
      </c>
      <c r="E246" s="40"/>
      <c r="F246" s="232" t="s">
        <v>618</v>
      </c>
      <c r="G246" s="40"/>
      <c r="H246" s="40"/>
      <c r="I246" s="233"/>
      <c r="J246" s="40"/>
      <c r="K246" s="40"/>
      <c r="L246" s="44"/>
      <c r="M246" s="234"/>
      <c r="N246" s="235"/>
      <c r="O246" s="91"/>
      <c r="P246" s="91"/>
      <c r="Q246" s="91"/>
      <c r="R246" s="91"/>
      <c r="S246" s="91"/>
      <c r="T246" s="92"/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T246" s="17" t="s">
        <v>143</v>
      </c>
      <c r="AU246" s="17" t="s">
        <v>88</v>
      </c>
    </row>
    <row r="247" s="2" customFormat="1" ht="24.15" customHeight="1">
      <c r="A247" s="38"/>
      <c r="B247" s="39"/>
      <c r="C247" s="218" t="s">
        <v>437</v>
      </c>
      <c r="D247" s="218" t="s">
        <v>136</v>
      </c>
      <c r="E247" s="219" t="s">
        <v>620</v>
      </c>
      <c r="F247" s="220" t="s">
        <v>621</v>
      </c>
      <c r="G247" s="221" t="s">
        <v>543</v>
      </c>
      <c r="H247" s="222">
        <v>1</v>
      </c>
      <c r="I247" s="223"/>
      <c r="J247" s="224">
        <f>ROUND(I247*H247,2)</f>
        <v>0</v>
      </c>
      <c r="K247" s="220" t="s">
        <v>1</v>
      </c>
      <c r="L247" s="44"/>
      <c r="M247" s="225" t="s">
        <v>1</v>
      </c>
      <c r="N247" s="226" t="s">
        <v>44</v>
      </c>
      <c r="O247" s="91"/>
      <c r="P247" s="227">
        <f>O247*H247</f>
        <v>0</v>
      </c>
      <c r="Q247" s="227">
        <v>0</v>
      </c>
      <c r="R247" s="227">
        <f>Q247*H247</f>
        <v>0</v>
      </c>
      <c r="S247" s="227">
        <v>0</v>
      </c>
      <c r="T247" s="228">
        <f>S247*H247</f>
        <v>0</v>
      </c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R247" s="229" t="s">
        <v>141</v>
      </c>
      <c r="AT247" s="229" t="s">
        <v>136</v>
      </c>
      <c r="AU247" s="229" t="s">
        <v>88</v>
      </c>
      <c r="AY247" s="17" t="s">
        <v>133</v>
      </c>
      <c r="BE247" s="230">
        <f>IF(N247="základní",J247,0)</f>
        <v>0</v>
      </c>
      <c r="BF247" s="230">
        <f>IF(N247="snížená",J247,0)</f>
        <v>0</v>
      </c>
      <c r="BG247" s="230">
        <f>IF(N247="zákl. přenesená",J247,0)</f>
        <v>0</v>
      </c>
      <c r="BH247" s="230">
        <f>IF(N247="sníž. přenesená",J247,0)</f>
        <v>0</v>
      </c>
      <c r="BI247" s="230">
        <f>IF(N247="nulová",J247,0)</f>
        <v>0</v>
      </c>
      <c r="BJ247" s="17" t="s">
        <v>21</v>
      </c>
      <c r="BK247" s="230">
        <f>ROUND(I247*H247,2)</f>
        <v>0</v>
      </c>
      <c r="BL247" s="17" t="s">
        <v>141</v>
      </c>
      <c r="BM247" s="229" t="s">
        <v>622</v>
      </c>
    </row>
    <row r="248" s="2" customFormat="1">
      <c r="A248" s="38"/>
      <c r="B248" s="39"/>
      <c r="C248" s="40"/>
      <c r="D248" s="231" t="s">
        <v>143</v>
      </c>
      <c r="E248" s="40"/>
      <c r="F248" s="232" t="s">
        <v>621</v>
      </c>
      <c r="G248" s="40"/>
      <c r="H248" s="40"/>
      <c r="I248" s="233"/>
      <c r="J248" s="40"/>
      <c r="K248" s="40"/>
      <c r="L248" s="44"/>
      <c r="M248" s="234"/>
      <c r="N248" s="235"/>
      <c r="O248" s="91"/>
      <c r="P248" s="91"/>
      <c r="Q248" s="91"/>
      <c r="R248" s="91"/>
      <c r="S248" s="91"/>
      <c r="T248" s="92"/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T248" s="17" t="s">
        <v>143</v>
      </c>
      <c r="AU248" s="17" t="s">
        <v>88</v>
      </c>
    </row>
    <row r="249" s="12" customFormat="1" ht="22.8" customHeight="1">
      <c r="A249" s="12"/>
      <c r="B249" s="202"/>
      <c r="C249" s="203"/>
      <c r="D249" s="204" t="s">
        <v>78</v>
      </c>
      <c r="E249" s="216" t="s">
        <v>623</v>
      </c>
      <c r="F249" s="216" t="s">
        <v>624</v>
      </c>
      <c r="G249" s="203"/>
      <c r="H249" s="203"/>
      <c r="I249" s="206"/>
      <c r="J249" s="217">
        <f>BK249</f>
        <v>0</v>
      </c>
      <c r="K249" s="203"/>
      <c r="L249" s="208"/>
      <c r="M249" s="209"/>
      <c r="N249" s="210"/>
      <c r="O249" s="210"/>
      <c r="P249" s="211">
        <f>SUM(P250:P251)</f>
        <v>0</v>
      </c>
      <c r="Q249" s="210"/>
      <c r="R249" s="211">
        <f>SUM(R250:R251)</f>
        <v>0</v>
      </c>
      <c r="S249" s="210"/>
      <c r="T249" s="212">
        <f>SUM(T250:T251)</f>
        <v>0</v>
      </c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R249" s="213" t="s">
        <v>168</v>
      </c>
      <c r="AT249" s="214" t="s">
        <v>78</v>
      </c>
      <c r="AU249" s="214" t="s">
        <v>21</v>
      </c>
      <c r="AY249" s="213" t="s">
        <v>133</v>
      </c>
      <c r="BK249" s="215">
        <f>SUM(BK250:BK251)</f>
        <v>0</v>
      </c>
    </row>
    <row r="250" s="2" customFormat="1" ht="16.5" customHeight="1">
      <c r="A250" s="38"/>
      <c r="B250" s="39"/>
      <c r="C250" s="218" t="s">
        <v>444</v>
      </c>
      <c r="D250" s="218" t="s">
        <v>136</v>
      </c>
      <c r="E250" s="219" t="s">
        <v>625</v>
      </c>
      <c r="F250" s="220" t="s">
        <v>626</v>
      </c>
      <c r="G250" s="221" t="s">
        <v>543</v>
      </c>
      <c r="H250" s="222">
        <v>1</v>
      </c>
      <c r="I250" s="223"/>
      <c r="J250" s="224">
        <f>ROUND(I250*H250,2)</f>
        <v>0</v>
      </c>
      <c r="K250" s="220" t="s">
        <v>1</v>
      </c>
      <c r="L250" s="44"/>
      <c r="M250" s="225" t="s">
        <v>1</v>
      </c>
      <c r="N250" s="226" t="s">
        <v>44</v>
      </c>
      <c r="O250" s="91"/>
      <c r="P250" s="227">
        <f>O250*H250</f>
        <v>0</v>
      </c>
      <c r="Q250" s="227">
        <v>0</v>
      </c>
      <c r="R250" s="227">
        <f>Q250*H250</f>
        <v>0</v>
      </c>
      <c r="S250" s="227">
        <v>0</v>
      </c>
      <c r="T250" s="228">
        <f>S250*H250</f>
        <v>0</v>
      </c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R250" s="229" t="s">
        <v>141</v>
      </c>
      <c r="AT250" s="229" t="s">
        <v>136</v>
      </c>
      <c r="AU250" s="229" t="s">
        <v>88</v>
      </c>
      <c r="AY250" s="17" t="s">
        <v>133</v>
      </c>
      <c r="BE250" s="230">
        <f>IF(N250="základní",J250,0)</f>
        <v>0</v>
      </c>
      <c r="BF250" s="230">
        <f>IF(N250="snížená",J250,0)</f>
        <v>0</v>
      </c>
      <c r="BG250" s="230">
        <f>IF(N250="zákl. přenesená",J250,0)</f>
        <v>0</v>
      </c>
      <c r="BH250" s="230">
        <f>IF(N250="sníž. přenesená",J250,0)</f>
        <v>0</v>
      </c>
      <c r="BI250" s="230">
        <f>IF(N250="nulová",J250,0)</f>
        <v>0</v>
      </c>
      <c r="BJ250" s="17" t="s">
        <v>21</v>
      </c>
      <c r="BK250" s="230">
        <f>ROUND(I250*H250,2)</f>
        <v>0</v>
      </c>
      <c r="BL250" s="17" t="s">
        <v>141</v>
      </c>
      <c r="BM250" s="229" t="s">
        <v>627</v>
      </c>
    </row>
    <row r="251" s="2" customFormat="1">
      <c r="A251" s="38"/>
      <c r="B251" s="39"/>
      <c r="C251" s="40"/>
      <c r="D251" s="231" t="s">
        <v>143</v>
      </c>
      <c r="E251" s="40"/>
      <c r="F251" s="232" t="s">
        <v>626</v>
      </c>
      <c r="G251" s="40"/>
      <c r="H251" s="40"/>
      <c r="I251" s="233"/>
      <c r="J251" s="40"/>
      <c r="K251" s="40"/>
      <c r="L251" s="44"/>
      <c r="M251" s="234"/>
      <c r="N251" s="235"/>
      <c r="O251" s="91"/>
      <c r="P251" s="91"/>
      <c r="Q251" s="91"/>
      <c r="R251" s="91"/>
      <c r="S251" s="91"/>
      <c r="T251" s="92"/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T251" s="17" t="s">
        <v>143</v>
      </c>
      <c r="AU251" s="17" t="s">
        <v>88</v>
      </c>
    </row>
    <row r="252" s="12" customFormat="1" ht="22.8" customHeight="1">
      <c r="A252" s="12"/>
      <c r="B252" s="202"/>
      <c r="C252" s="203"/>
      <c r="D252" s="204" t="s">
        <v>78</v>
      </c>
      <c r="E252" s="216" t="s">
        <v>628</v>
      </c>
      <c r="F252" s="216" t="s">
        <v>629</v>
      </c>
      <c r="G252" s="203"/>
      <c r="H252" s="203"/>
      <c r="I252" s="206"/>
      <c r="J252" s="217">
        <f>BK252</f>
        <v>0</v>
      </c>
      <c r="K252" s="203"/>
      <c r="L252" s="208"/>
      <c r="M252" s="209"/>
      <c r="N252" s="210"/>
      <c r="O252" s="210"/>
      <c r="P252" s="211">
        <f>SUM(P253:P264)</f>
        <v>0</v>
      </c>
      <c r="Q252" s="210"/>
      <c r="R252" s="211">
        <f>SUM(R253:R264)</f>
        <v>0</v>
      </c>
      <c r="S252" s="210"/>
      <c r="T252" s="212">
        <f>SUM(T253:T264)</f>
        <v>0</v>
      </c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R252" s="213" t="s">
        <v>168</v>
      </c>
      <c r="AT252" s="214" t="s">
        <v>78</v>
      </c>
      <c r="AU252" s="214" t="s">
        <v>21</v>
      </c>
      <c r="AY252" s="213" t="s">
        <v>133</v>
      </c>
      <c r="BK252" s="215">
        <f>SUM(BK253:BK264)</f>
        <v>0</v>
      </c>
    </row>
    <row r="253" s="2" customFormat="1" ht="16.5" customHeight="1">
      <c r="A253" s="38"/>
      <c r="B253" s="39"/>
      <c r="C253" s="218" t="s">
        <v>451</v>
      </c>
      <c r="D253" s="218" t="s">
        <v>136</v>
      </c>
      <c r="E253" s="219" t="s">
        <v>630</v>
      </c>
      <c r="F253" s="220" t="s">
        <v>631</v>
      </c>
      <c r="G253" s="221" t="s">
        <v>492</v>
      </c>
      <c r="H253" s="222">
        <v>10</v>
      </c>
      <c r="I253" s="223"/>
      <c r="J253" s="224">
        <f>ROUND(I253*H253,2)</f>
        <v>0</v>
      </c>
      <c r="K253" s="220" t="s">
        <v>1</v>
      </c>
      <c r="L253" s="44"/>
      <c r="M253" s="225" t="s">
        <v>1</v>
      </c>
      <c r="N253" s="226" t="s">
        <v>44</v>
      </c>
      <c r="O253" s="91"/>
      <c r="P253" s="227">
        <f>O253*H253</f>
        <v>0</v>
      </c>
      <c r="Q253" s="227">
        <v>0</v>
      </c>
      <c r="R253" s="227">
        <f>Q253*H253</f>
        <v>0</v>
      </c>
      <c r="S253" s="227">
        <v>0</v>
      </c>
      <c r="T253" s="228">
        <f>S253*H253</f>
        <v>0</v>
      </c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R253" s="229" t="s">
        <v>141</v>
      </c>
      <c r="AT253" s="229" t="s">
        <v>136</v>
      </c>
      <c r="AU253" s="229" t="s">
        <v>88</v>
      </c>
      <c r="AY253" s="17" t="s">
        <v>133</v>
      </c>
      <c r="BE253" s="230">
        <f>IF(N253="základní",J253,0)</f>
        <v>0</v>
      </c>
      <c r="BF253" s="230">
        <f>IF(N253="snížená",J253,0)</f>
        <v>0</v>
      </c>
      <c r="BG253" s="230">
        <f>IF(N253="zákl. přenesená",J253,0)</f>
        <v>0</v>
      </c>
      <c r="BH253" s="230">
        <f>IF(N253="sníž. přenesená",J253,0)</f>
        <v>0</v>
      </c>
      <c r="BI253" s="230">
        <f>IF(N253="nulová",J253,0)</f>
        <v>0</v>
      </c>
      <c r="BJ253" s="17" t="s">
        <v>21</v>
      </c>
      <c r="BK253" s="230">
        <f>ROUND(I253*H253,2)</f>
        <v>0</v>
      </c>
      <c r="BL253" s="17" t="s">
        <v>141</v>
      </c>
      <c r="BM253" s="229" t="s">
        <v>632</v>
      </c>
    </row>
    <row r="254" s="2" customFormat="1">
      <c r="A254" s="38"/>
      <c r="B254" s="39"/>
      <c r="C254" s="40"/>
      <c r="D254" s="231" t="s">
        <v>143</v>
      </c>
      <c r="E254" s="40"/>
      <c r="F254" s="232" t="s">
        <v>631</v>
      </c>
      <c r="G254" s="40"/>
      <c r="H254" s="40"/>
      <c r="I254" s="233"/>
      <c r="J254" s="40"/>
      <c r="K254" s="40"/>
      <c r="L254" s="44"/>
      <c r="M254" s="234"/>
      <c r="N254" s="235"/>
      <c r="O254" s="91"/>
      <c r="P254" s="91"/>
      <c r="Q254" s="91"/>
      <c r="R254" s="91"/>
      <c r="S254" s="91"/>
      <c r="T254" s="92"/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T254" s="17" t="s">
        <v>143</v>
      </c>
      <c r="AU254" s="17" t="s">
        <v>88</v>
      </c>
    </row>
    <row r="255" s="2" customFormat="1" ht="24.15" customHeight="1">
      <c r="A255" s="38"/>
      <c r="B255" s="39"/>
      <c r="C255" s="269" t="s">
        <v>457</v>
      </c>
      <c r="D255" s="269" t="s">
        <v>279</v>
      </c>
      <c r="E255" s="270" t="s">
        <v>633</v>
      </c>
      <c r="F255" s="271" t="s">
        <v>634</v>
      </c>
      <c r="G255" s="272" t="s">
        <v>139</v>
      </c>
      <c r="H255" s="273">
        <v>14</v>
      </c>
      <c r="I255" s="274"/>
      <c r="J255" s="275">
        <f>ROUND(I255*H255,2)</f>
        <v>0</v>
      </c>
      <c r="K255" s="271" t="s">
        <v>1</v>
      </c>
      <c r="L255" s="276"/>
      <c r="M255" s="277" t="s">
        <v>1</v>
      </c>
      <c r="N255" s="278" t="s">
        <v>44</v>
      </c>
      <c r="O255" s="91"/>
      <c r="P255" s="227">
        <f>O255*H255</f>
        <v>0</v>
      </c>
      <c r="Q255" s="227">
        <v>0</v>
      </c>
      <c r="R255" s="227">
        <f>Q255*H255</f>
        <v>0</v>
      </c>
      <c r="S255" s="227">
        <v>0</v>
      </c>
      <c r="T255" s="228">
        <f>S255*H255</f>
        <v>0</v>
      </c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R255" s="229" t="s">
        <v>182</v>
      </c>
      <c r="AT255" s="229" t="s">
        <v>279</v>
      </c>
      <c r="AU255" s="229" t="s">
        <v>88</v>
      </c>
      <c r="AY255" s="17" t="s">
        <v>133</v>
      </c>
      <c r="BE255" s="230">
        <f>IF(N255="základní",J255,0)</f>
        <v>0</v>
      </c>
      <c r="BF255" s="230">
        <f>IF(N255="snížená",J255,0)</f>
        <v>0</v>
      </c>
      <c r="BG255" s="230">
        <f>IF(N255="zákl. přenesená",J255,0)</f>
        <v>0</v>
      </c>
      <c r="BH255" s="230">
        <f>IF(N255="sníž. přenesená",J255,0)</f>
        <v>0</v>
      </c>
      <c r="BI255" s="230">
        <f>IF(N255="nulová",J255,0)</f>
        <v>0</v>
      </c>
      <c r="BJ255" s="17" t="s">
        <v>21</v>
      </c>
      <c r="BK255" s="230">
        <f>ROUND(I255*H255,2)</f>
        <v>0</v>
      </c>
      <c r="BL255" s="17" t="s">
        <v>141</v>
      </c>
      <c r="BM255" s="229" t="s">
        <v>635</v>
      </c>
    </row>
    <row r="256" s="2" customFormat="1">
      <c r="A256" s="38"/>
      <c r="B256" s="39"/>
      <c r="C256" s="40"/>
      <c r="D256" s="231" t="s">
        <v>143</v>
      </c>
      <c r="E256" s="40"/>
      <c r="F256" s="232" t="s">
        <v>634</v>
      </c>
      <c r="G256" s="40"/>
      <c r="H256" s="40"/>
      <c r="I256" s="233"/>
      <c r="J256" s="40"/>
      <c r="K256" s="40"/>
      <c r="L256" s="44"/>
      <c r="M256" s="234"/>
      <c r="N256" s="235"/>
      <c r="O256" s="91"/>
      <c r="P256" s="91"/>
      <c r="Q256" s="91"/>
      <c r="R256" s="91"/>
      <c r="S256" s="91"/>
      <c r="T256" s="92"/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T256" s="17" t="s">
        <v>143</v>
      </c>
      <c r="AU256" s="17" t="s">
        <v>88</v>
      </c>
    </row>
    <row r="257" s="2" customFormat="1" ht="16.5" customHeight="1">
      <c r="A257" s="38"/>
      <c r="B257" s="39"/>
      <c r="C257" s="218" t="s">
        <v>544</v>
      </c>
      <c r="D257" s="218" t="s">
        <v>136</v>
      </c>
      <c r="E257" s="219" t="s">
        <v>636</v>
      </c>
      <c r="F257" s="220" t="s">
        <v>637</v>
      </c>
      <c r="G257" s="221" t="s">
        <v>492</v>
      </c>
      <c r="H257" s="222">
        <v>6</v>
      </c>
      <c r="I257" s="223"/>
      <c r="J257" s="224">
        <f>ROUND(I257*H257,2)</f>
        <v>0</v>
      </c>
      <c r="K257" s="220" t="s">
        <v>1</v>
      </c>
      <c r="L257" s="44"/>
      <c r="M257" s="225" t="s">
        <v>1</v>
      </c>
      <c r="N257" s="226" t="s">
        <v>44</v>
      </c>
      <c r="O257" s="91"/>
      <c r="P257" s="227">
        <f>O257*H257</f>
        <v>0</v>
      </c>
      <c r="Q257" s="227">
        <v>0</v>
      </c>
      <c r="R257" s="227">
        <f>Q257*H257</f>
        <v>0</v>
      </c>
      <c r="S257" s="227">
        <v>0</v>
      </c>
      <c r="T257" s="228">
        <f>S257*H257</f>
        <v>0</v>
      </c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R257" s="229" t="s">
        <v>141</v>
      </c>
      <c r="AT257" s="229" t="s">
        <v>136</v>
      </c>
      <c r="AU257" s="229" t="s">
        <v>88</v>
      </c>
      <c r="AY257" s="17" t="s">
        <v>133</v>
      </c>
      <c r="BE257" s="230">
        <f>IF(N257="základní",J257,0)</f>
        <v>0</v>
      </c>
      <c r="BF257" s="230">
        <f>IF(N257="snížená",J257,0)</f>
        <v>0</v>
      </c>
      <c r="BG257" s="230">
        <f>IF(N257="zákl. přenesená",J257,0)</f>
        <v>0</v>
      </c>
      <c r="BH257" s="230">
        <f>IF(N257="sníž. přenesená",J257,0)</f>
        <v>0</v>
      </c>
      <c r="BI257" s="230">
        <f>IF(N257="nulová",J257,0)</f>
        <v>0</v>
      </c>
      <c r="BJ257" s="17" t="s">
        <v>21</v>
      </c>
      <c r="BK257" s="230">
        <f>ROUND(I257*H257,2)</f>
        <v>0</v>
      </c>
      <c r="BL257" s="17" t="s">
        <v>141</v>
      </c>
      <c r="BM257" s="229" t="s">
        <v>638</v>
      </c>
    </row>
    <row r="258" s="2" customFormat="1">
      <c r="A258" s="38"/>
      <c r="B258" s="39"/>
      <c r="C258" s="40"/>
      <c r="D258" s="231" t="s">
        <v>143</v>
      </c>
      <c r="E258" s="40"/>
      <c r="F258" s="232" t="s">
        <v>637</v>
      </c>
      <c r="G258" s="40"/>
      <c r="H258" s="40"/>
      <c r="I258" s="233"/>
      <c r="J258" s="40"/>
      <c r="K258" s="40"/>
      <c r="L258" s="44"/>
      <c r="M258" s="234"/>
      <c r="N258" s="235"/>
      <c r="O258" s="91"/>
      <c r="P258" s="91"/>
      <c r="Q258" s="91"/>
      <c r="R258" s="91"/>
      <c r="S258" s="91"/>
      <c r="T258" s="92"/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T258" s="17" t="s">
        <v>143</v>
      </c>
      <c r="AU258" s="17" t="s">
        <v>88</v>
      </c>
    </row>
    <row r="259" s="2" customFormat="1" ht="16.5" customHeight="1">
      <c r="A259" s="38"/>
      <c r="B259" s="39"/>
      <c r="C259" s="269" t="s">
        <v>639</v>
      </c>
      <c r="D259" s="269" t="s">
        <v>279</v>
      </c>
      <c r="E259" s="270" t="s">
        <v>640</v>
      </c>
      <c r="F259" s="271" t="s">
        <v>637</v>
      </c>
      <c r="G259" s="272" t="s">
        <v>641</v>
      </c>
      <c r="H259" s="273">
        <v>1</v>
      </c>
      <c r="I259" s="274"/>
      <c r="J259" s="275">
        <f>ROUND(I259*H259,2)</f>
        <v>0</v>
      </c>
      <c r="K259" s="271" t="s">
        <v>1</v>
      </c>
      <c r="L259" s="276"/>
      <c r="M259" s="277" t="s">
        <v>1</v>
      </c>
      <c r="N259" s="278" t="s">
        <v>44</v>
      </c>
      <c r="O259" s="91"/>
      <c r="P259" s="227">
        <f>O259*H259</f>
        <v>0</v>
      </c>
      <c r="Q259" s="227">
        <v>0</v>
      </c>
      <c r="R259" s="227">
        <f>Q259*H259</f>
        <v>0</v>
      </c>
      <c r="S259" s="227">
        <v>0</v>
      </c>
      <c r="T259" s="228">
        <f>S259*H259</f>
        <v>0</v>
      </c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R259" s="229" t="s">
        <v>182</v>
      </c>
      <c r="AT259" s="229" t="s">
        <v>279</v>
      </c>
      <c r="AU259" s="229" t="s">
        <v>88</v>
      </c>
      <c r="AY259" s="17" t="s">
        <v>133</v>
      </c>
      <c r="BE259" s="230">
        <f>IF(N259="základní",J259,0)</f>
        <v>0</v>
      </c>
      <c r="BF259" s="230">
        <f>IF(N259="snížená",J259,0)</f>
        <v>0</v>
      </c>
      <c r="BG259" s="230">
        <f>IF(N259="zákl. přenesená",J259,0)</f>
        <v>0</v>
      </c>
      <c r="BH259" s="230">
        <f>IF(N259="sníž. přenesená",J259,0)</f>
        <v>0</v>
      </c>
      <c r="BI259" s="230">
        <f>IF(N259="nulová",J259,0)</f>
        <v>0</v>
      </c>
      <c r="BJ259" s="17" t="s">
        <v>21</v>
      </c>
      <c r="BK259" s="230">
        <f>ROUND(I259*H259,2)</f>
        <v>0</v>
      </c>
      <c r="BL259" s="17" t="s">
        <v>141</v>
      </c>
      <c r="BM259" s="229" t="s">
        <v>642</v>
      </c>
    </row>
    <row r="260" s="2" customFormat="1">
      <c r="A260" s="38"/>
      <c r="B260" s="39"/>
      <c r="C260" s="40"/>
      <c r="D260" s="231" t="s">
        <v>143</v>
      </c>
      <c r="E260" s="40"/>
      <c r="F260" s="232" t="s">
        <v>637</v>
      </c>
      <c r="G260" s="40"/>
      <c r="H260" s="40"/>
      <c r="I260" s="233"/>
      <c r="J260" s="40"/>
      <c r="K260" s="40"/>
      <c r="L260" s="44"/>
      <c r="M260" s="234"/>
      <c r="N260" s="235"/>
      <c r="O260" s="91"/>
      <c r="P260" s="91"/>
      <c r="Q260" s="91"/>
      <c r="R260" s="91"/>
      <c r="S260" s="91"/>
      <c r="T260" s="92"/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T260" s="17" t="s">
        <v>143</v>
      </c>
      <c r="AU260" s="17" t="s">
        <v>88</v>
      </c>
    </row>
    <row r="261" s="2" customFormat="1" ht="16.5" customHeight="1">
      <c r="A261" s="38"/>
      <c r="B261" s="39"/>
      <c r="C261" s="218" t="s">
        <v>549</v>
      </c>
      <c r="D261" s="218" t="s">
        <v>136</v>
      </c>
      <c r="E261" s="219" t="s">
        <v>643</v>
      </c>
      <c r="F261" s="220" t="s">
        <v>644</v>
      </c>
      <c r="G261" s="221" t="s">
        <v>492</v>
      </c>
      <c r="H261" s="222">
        <v>6</v>
      </c>
      <c r="I261" s="223"/>
      <c r="J261" s="224">
        <f>ROUND(I261*H261,2)</f>
        <v>0</v>
      </c>
      <c r="K261" s="220" t="s">
        <v>1</v>
      </c>
      <c r="L261" s="44"/>
      <c r="M261" s="225" t="s">
        <v>1</v>
      </c>
      <c r="N261" s="226" t="s">
        <v>44</v>
      </c>
      <c r="O261" s="91"/>
      <c r="P261" s="227">
        <f>O261*H261</f>
        <v>0</v>
      </c>
      <c r="Q261" s="227">
        <v>0</v>
      </c>
      <c r="R261" s="227">
        <f>Q261*H261</f>
        <v>0</v>
      </c>
      <c r="S261" s="227">
        <v>0</v>
      </c>
      <c r="T261" s="228">
        <f>S261*H261</f>
        <v>0</v>
      </c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R261" s="229" t="s">
        <v>141</v>
      </c>
      <c r="AT261" s="229" t="s">
        <v>136</v>
      </c>
      <c r="AU261" s="229" t="s">
        <v>88</v>
      </c>
      <c r="AY261" s="17" t="s">
        <v>133</v>
      </c>
      <c r="BE261" s="230">
        <f>IF(N261="základní",J261,0)</f>
        <v>0</v>
      </c>
      <c r="BF261" s="230">
        <f>IF(N261="snížená",J261,0)</f>
        <v>0</v>
      </c>
      <c r="BG261" s="230">
        <f>IF(N261="zákl. přenesená",J261,0)</f>
        <v>0</v>
      </c>
      <c r="BH261" s="230">
        <f>IF(N261="sníž. přenesená",J261,0)</f>
        <v>0</v>
      </c>
      <c r="BI261" s="230">
        <f>IF(N261="nulová",J261,0)</f>
        <v>0</v>
      </c>
      <c r="BJ261" s="17" t="s">
        <v>21</v>
      </c>
      <c r="BK261" s="230">
        <f>ROUND(I261*H261,2)</f>
        <v>0</v>
      </c>
      <c r="BL261" s="17" t="s">
        <v>141</v>
      </c>
      <c r="BM261" s="229" t="s">
        <v>645</v>
      </c>
    </row>
    <row r="262" s="2" customFormat="1">
      <c r="A262" s="38"/>
      <c r="B262" s="39"/>
      <c r="C262" s="40"/>
      <c r="D262" s="231" t="s">
        <v>143</v>
      </c>
      <c r="E262" s="40"/>
      <c r="F262" s="232" t="s">
        <v>644</v>
      </c>
      <c r="G262" s="40"/>
      <c r="H262" s="40"/>
      <c r="I262" s="233"/>
      <c r="J262" s="40"/>
      <c r="K262" s="40"/>
      <c r="L262" s="44"/>
      <c r="M262" s="234"/>
      <c r="N262" s="235"/>
      <c r="O262" s="91"/>
      <c r="P262" s="91"/>
      <c r="Q262" s="91"/>
      <c r="R262" s="91"/>
      <c r="S262" s="91"/>
      <c r="T262" s="92"/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T262" s="17" t="s">
        <v>143</v>
      </c>
      <c r="AU262" s="17" t="s">
        <v>88</v>
      </c>
    </row>
    <row r="263" s="2" customFormat="1" ht="16.5" customHeight="1">
      <c r="A263" s="38"/>
      <c r="B263" s="39"/>
      <c r="C263" s="218" t="s">
        <v>646</v>
      </c>
      <c r="D263" s="218" t="s">
        <v>136</v>
      </c>
      <c r="E263" s="219" t="s">
        <v>647</v>
      </c>
      <c r="F263" s="220" t="s">
        <v>648</v>
      </c>
      <c r="G263" s="221" t="s">
        <v>543</v>
      </c>
      <c r="H263" s="222">
        <v>1</v>
      </c>
      <c r="I263" s="223"/>
      <c r="J263" s="224">
        <f>ROUND(I263*H263,2)</f>
        <v>0</v>
      </c>
      <c r="K263" s="220" t="s">
        <v>1</v>
      </c>
      <c r="L263" s="44"/>
      <c r="M263" s="225" t="s">
        <v>1</v>
      </c>
      <c r="N263" s="226" t="s">
        <v>44</v>
      </c>
      <c r="O263" s="91"/>
      <c r="P263" s="227">
        <f>O263*H263</f>
        <v>0</v>
      </c>
      <c r="Q263" s="227">
        <v>0</v>
      </c>
      <c r="R263" s="227">
        <f>Q263*H263</f>
        <v>0</v>
      </c>
      <c r="S263" s="227">
        <v>0</v>
      </c>
      <c r="T263" s="228">
        <f>S263*H263</f>
        <v>0</v>
      </c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R263" s="229" t="s">
        <v>141</v>
      </c>
      <c r="AT263" s="229" t="s">
        <v>136</v>
      </c>
      <c r="AU263" s="229" t="s">
        <v>88</v>
      </c>
      <c r="AY263" s="17" t="s">
        <v>133</v>
      </c>
      <c r="BE263" s="230">
        <f>IF(N263="základní",J263,0)</f>
        <v>0</v>
      </c>
      <c r="BF263" s="230">
        <f>IF(N263="snížená",J263,0)</f>
        <v>0</v>
      </c>
      <c r="BG263" s="230">
        <f>IF(N263="zákl. přenesená",J263,0)</f>
        <v>0</v>
      </c>
      <c r="BH263" s="230">
        <f>IF(N263="sníž. přenesená",J263,0)</f>
        <v>0</v>
      </c>
      <c r="BI263" s="230">
        <f>IF(N263="nulová",J263,0)</f>
        <v>0</v>
      </c>
      <c r="BJ263" s="17" t="s">
        <v>21</v>
      </c>
      <c r="BK263" s="230">
        <f>ROUND(I263*H263,2)</f>
        <v>0</v>
      </c>
      <c r="BL263" s="17" t="s">
        <v>141</v>
      </c>
      <c r="BM263" s="229" t="s">
        <v>649</v>
      </c>
    </row>
    <row r="264" s="2" customFormat="1">
      <c r="A264" s="38"/>
      <c r="B264" s="39"/>
      <c r="C264" s="40"/>
      <c r="D264" s="231" t="s">
        <v>143</v>
      </c>
      <c r="E264" s="40"/>
      <c r="F264" s="232" t="s">
        <v>648</v>
      </c>
      <c r="G264" s="40"/>
      <c r="H264" s="40"/>
      <c r="I264" s="233"/>
      <c r="J264" s="40"/>
      <c r="K264" s="40"/>
      <c r="L264" s="44"/>
      <c r="M264" s="279"/>
      <c r="N264" s="280"/>
      <c r="O264" s="281"/>
      <c r="P264" s="281"/>
      <c r="Q264" s="281"/>
      <c r="R264" s="281"/>
      <c r="S264" s="281"/>
      <c r="T264" s="282"/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T264" s="17" t="s">
        <v>143</v>
      </c>
      <c r="AU264" s="17" t="s">
        <v>88</v>
      </c>
    </row>
    <row r="265" s="2" customFormat="1" ht="6.96" customHeight="1">
      <c r="A265" s="38"/>
      <c r="B265" s="66"/>
      <c r="C265" s="67"/>
      <c r="D265" s="67"/>
      <c r="E265" s="67"/>
      <c r="F265" s="67"/>
      <c r="G265" s="67"/>
      <c r="H265" s="67"/>
      <c r="I265" s="67"/>
      <c r="J265" s="67"/>
      <c r="K265" s="67"/>
      <c r="L265" s="44"/>
      <c r="M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</row>
  </sheetData>
  <sheetProtection sheet="1" autoFilter="0" formatColumns="0" formatRows="0" objects="1" scenarios="1" spinCount="100000" saltValue="TMI2aEwV4ZfJGrxxzcdDsmaWzUKwW3M8QI9iha9Djo+oWt9jzk3wW5zVnzJPOzHzuxFwYtuDU/JzOzHBRbx79g==" hashValue="yhtw+N+SbM0BeHkLs4ZEX2gs8uCVvyZrjelsD6zNrZQu6uKxg86K51Yascf7vO9mX4sO+UylYw7ZO8hQKt5bdw==" algorithmName="SHA-512" password="CC35"/>
  <autoFilter ref="C130:K264"/>
  <mergeCells count="9">
    <mergeCell ref="E7:H7"/>
    <mergeCell ref="E9:H9"/>
    <mergeCell ref="E18:H18"/>
    <mergeCell ref="E27:H27"/>
    <mergeCell ref="E85:H85"/>
    <mergeCell ref="E87:H87"/>
    <mergeCell ref="E121:H121"/>
    <mergeCell ref="E123:H12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94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88</v>
      </c>
    </row>
    <row r="4" s="1" customFormat="1" ht="24.96" customHeight="1">
      <c r="B4" s="20"/>
      <c r="D4" s="138" t="s">
        <v>98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16</v>
      </c>
      <c r="L6" s="20"/>
    </row>
    <row r="7" s="1" customFormat="1" ht="16.5" customHeight="1">
      <c r="B7" s="20"/>
      <c r="E7" s="141" t="str">
        <f>'Rekapitulace stavby'!K6</f>
        <v>ZŠ 28. října - nová učebna v rámci respiria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99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2" t="s">
        <v>650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19</v>
      </c>
      <c r="E11" s="38"/>
      <c r="F11" s="143" t="s">
        <v>1</v>
      </c>
      <c r="G11" s="38"/>
      <c r="H11" s="38"/>
      <c r="I11" s="140" t="s">
        <v>20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22</v>
      </c>
      <c r="E12" s="38"/>
      <c r="F12" s="143" t="s">
        <v>30</v>
      </c>
      <c r="G12" s="38"/>
      <c r="H12" s="38"/>
      <c r="I12" s="140" t="s">
        <v>24</v>
      </c>
      <c r="J12" s="144" t="str">
        <f>'Rekapitulace stavby'!AN8</f>
        <v>10. 5. 2023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28</v>
      </c>
      <c r="E14" s="38"/>
      <c r="F14" s="38"/>
      <c r="G14" s="38"/>
      <c r="H14" s="38"/>
      <c r="I14" s="140" t="s">
        <v>29</v>
      </c>
      <c r="J14" s="143" t="str">
        <f>IF('Rekapitulace stavby'!AN10="","",'Rekapitulace stavby'!AN10)</f>
        <v/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tr">
        <f>IF('Rekapitulace stavby'!E11="","",'Rekapitulace stavby'!E11)</f>
        <v xml:space="preserve"> </v>
      </c>
      <c r="F15" s="38"/>
      <c r="G15" s="38"/>
      <c r="H15" s="38"/>
      <c r="I15" s="140" t="s">
        <v>31</v>
      </c>
      <c r="J15" s="143" t="str">
        <f>IF('Rekapitulace stavby'!AN11="","",'Rekapitulace stavby'!AN11)</f>
        <v/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32</v>
      </c>
      <c r="E17" s="38"/>
      <c r="F17" s="38"/>
      <c r="G17" s="38"/>
      <c r="H17" s="38"/>
      <c r="I17" s="140" t="s">
        <v>29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31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34</v>
      </c>
      <c r="E20" s="38"/>
      <c r="F20" s="38"/>
      <c r="G20" s="38"/>
      <c r="H20" s="38"/>
      <c r="I20" s="140" t="s">
        <v>29</v>
      </c>
      <c r="J20" s="143" t="str">
        <f>IF('Rekapitulace stavby'!AN16="","",'Rekapitulace stavby'!AN16)</f>
        <v/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tr">
        <f>IF('Rekapitulace stavby'!E17="","",'Rekapitulace stavby'!E17)</f>
        <v>Ing. Kateřina Iwanejko</v>
      </c>
      <c r="F21" s="38"/>
      <c r="G21" s="38"/>
      <c r="H21" s="38"/>
      <c r="I21" s="140" t="s">
        <v>31</v>
      </c>
      <c r="J21" s="143" t="str">
        <f>IF('Rekapitulace stavby'!AN17="","",'Rekapitulace stavby'!AN17)</f>
        <v/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37</v>
      </c>
      <c r="E23" s="38"/>
      <c r="F23" s="38"/>
      <c r="G23" s="38"/>
      <c r="H23" s="38"/>
      <c r="I23" s="140" t="s">
        <v>29</v>
      </c>
      <c r="J23" s="143" t="str">
        <f>IF('Rekapitulace stavby'!AN19="","",'Rekapitulace stavby'!AN19)</f>
        <v/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tr">
        <f>IF('Rekapitulace stavby'!E20="","",'Rekapitulace stavby'!E20)</f>
        <v xml:space="preserve"> </v>
      </c>
      <c r="F24" s="38"/>
      <c r="G24" s="38"/>
      <c r="H24" s="38"/>
      <c r="I24" s="140" t="s">
        <v>31</v>
      </c>
      <c r="J24" s="143" t="str">
        <f>IF('Rekapitulace stavby'!AN20="","",'Rekapitulace stavby'!AN20)</f>
        <v/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38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39</v>
      </c>
      <c r="E30" s="38"/>
      <c r="F30" s="38"/>
      <c r="G30" s="38"/>
      <c r="H30" s="38"/>
      <c r="I30" s="38"/>
      <c r="J30" s="151">
        <f>ROUND(J130,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41</v>
      </c>
      <c r="G32" s="38"/>
      <c r="H32" s="38"/>
      <c r="I32" s="152" t="s">
        <v>40</v>
      </c>
      <c r="J32" s="152" t="s">
        <v>42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43</v>
      </c>
      <c r="E33" s="140" t="s">
        <v>44</v>
      </c>
      <c r="F33" s="154">
        <f>ROUND((SUM(BE130:BE200)),  2)</f>
        <v>0</v>
      </c>
      <c r="G33" s="38"/>
      <c r="H33" s="38"/>
      <c r="I33" s="155">
        <v>0.20999999999999999</v>
      </c>
      <c r="J33" s="154">
        <f>ROUND(((SUM(BE130:BE200))*I33),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45</v>
      </c>
      <c r="F34" s="154">
        <f>ROUND((SUM(BF130:BF200)),  2)</f>
        <v>0</v>
      </c>
      <c r="G34" s="38"/>
      <c r="H34" s="38"/>
      <c r="I34" s="155">
        <v>0.14999999999999999</v>
      </c>
      <c r="J34" s="154">
        <f>ROUND(((SUM(BF130:BF200))*I34),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46</v>
      </c>
      <c r="F35" s="154">
        <f>ROUND((SUM(BG130:BG200)),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47</v>
      </c>
      <c r="F36" s="154">
        <f>ROUND((SUM(BH130:BH200)),  2)</f>
        <v>0</v>
      </c>
      <c r="G36" s="38"/>
      <c r="H36" s="38"/>
      <c r="I36" s="155">
        <v>0.14999999999999999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48</v>
      </c>
      <c r="F37" s="154">
        <f>ROUND((SUM(BI130:BI200)),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49</v>
      </c>
      <c r="E39" s="158"/>
      <c r="F39" s="158"/>
      <c r="G39" s="159" t="s">
        <v>50</v>
      </c>
      <c r="H39" s="160" t="s">
        <v>51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52</v>
      </c>
      <c r="E50" s="164"/>
      <c r="F50" s="164"/>
      <c r="G50" s="163" t="s">
        <v>53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54</v>
      </c>
      <c r="E61" s="166"/>
      <c r="F61" s="167" t="s">
        <v>55</v>
      </c>
      <c r="G61" s="165" t="s">
        <v>54</v>
      </c>
      <c r="H61" s="166"/>
      <c r="I61" s="166"/>
      <c r="J61" s="168" t="s">
        <v>55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56</v>
      </c>
      <c r="E65" s="169"/>
      <c r="F65" s="169"/>
      <c r="G65" s="163" t="s">
        <v>57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54</v>
      </c>
      <c r="E76" s="166"/>
      <c r="F76" s="167" t="s">
        <v>55</v>
      </c>
      <c r="G76" s="165" t="s">
        <v>54</v>
      </c>
      <c r="H76" s="166"/>
      <c r="I76" s="166"/>
      <c r="J76" s="168" t="s">
        <v>55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101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74" t="str">
        <f>E7</f>
        <v>ZŠ 28. října - nová učebna v rámci respiria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99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03 - Slaboproud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22</v>
      </c>
      <c r="D89" s="40"/>
      <c r="E89" s="40"/>
      <c r="F89" s="27" t="str">
        <f>F12</f>
        <v xml:space="preserve"> </v>
      </c>
      <c r="G89" s="40"/>
      <c r="H89" s="40"/>
      <c r="I89" s="32" t="s">
        <v>24</v>
      </c>
      <c r="J89" s="79" t="str">
        <f>IF(J12="","",J12)</f>
        <v>10. 5. 2023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28</v>
      </c>
      <c r="D91" s="40"/>
      <c r="E91" s="40"/>
      <c r="F91" s="27" t="str">
        <f>E15</f>
        <v xml:space="preserve"> </v>
      </c>
      <c r="G91" s="40"/>
      <c r="H91" s="40"/>
      <c r="I91" s="32" t="s">
        <v>34</v>
      </c>
      <c r="J91" s="36" t="str">
        <f>E21</f>
        <v>Ing. Kateřina Iwanejko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32</v>
      </c>
      <c r="D92" s="40"/>
      <c r="E92" s="40"/>
      <c r="F92" s="27" t="str">
        <f>IF(E18="","",E18)</f>
        <v>Vyplň údaj</v>
      </c>
      <c r="G92" s="40"/>
      <c r="H92" s="40"/>
      <c r="I92" s="32" t="s">
        <v>37</v>
      </c>
      <c r="J92" s="36" t="str">
        <f>E24</f>
        <v xml:space="preserve"> 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102</v>
      </c>
      <c r="D94" s="176"/>
      <c r="E94" s="176"/>
      <c r="F94" s="176"/>
      <c r="G94" s="176"/>
      <c r="H94" s="176"/>
      <c r="I94" s="176"/>
      <c r="J94" s="177" t="s">
        <v>103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104</v>
      </c>
      <c r="D96" s="40"/>
      <c r="E96" s="40"/>
      <c r="F96" s="40"/>
      <c r="G96" s="40"/>
      <c r="H96" s="40"/>
      <c r="I96" s="40"/>
      <c r="J96" s="110">
        <f>J130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105</v>
      </c>
    </row>
    <row r="97" s="9" customFormat="1" ht="24.96" customHeight="1">
      <c r="A97" s="9"/>
      <c r="B97" s="179"/>
      <c r="C97" s="180"/>
      <c r="D97" s="181" t="s">
        <v>106</v>
      </c>
      <c r="E97" s="182"/>
      <c r="F97" s="182"/>
      <c r="G97" s="182"/>
      <c r="H97" s="182"/>
      <c r="I97" s="182"/>
      <c r="J97" s="183">
        <f>J131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5"/>
      <c r="C98" s="186"/>
      <c r="D98" s="187" t="s">
        <v>108</v>
      </c>
      <c r="E98" s="188"/>
      <c r="F98" s="188"/>
      <c r="G98" s="188"/>
      <c r="H98" s="188"/>
      <c r="I98" s="188"/>
      <c r="J98" s="189">
        <f>J132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9" customFormat="1" ht="24.96" customHeight="1">
      <c r="A99" s="9"/>
      <c r="B99" s="179"/>
      <c r="C99" s="180"/>
      <c r="D99" s="181" t="s">
        <v>111</v>
      </c>
      <c r="E99" s="182"/>
      <c r="F99" s="182"/>
      <c r="G99" s="182"/>
      <c r="H99" s="182"/>
      <c r="I99" s="182"/>
      <c r="J99" s="183">
        <f>J141</f>
        <v>0</v>
      </c>
      <c r="K99" s="180"/>
      <c r="L99" s="184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85"/>
      <c r="C100" s="186"/>
      <c r="D100" s="187" t="s">
        <v>462</v>
      </c>
      <c r="E100" s="188"/>
      <c r="F100" s="188"/>
      <c r="G100" s="188"/>
      <c r="H100" s="188"/>
      <c r="I100" s="188"/>
      <c r="J100" s="189">
        <f>J142</f>
        <v>0</v>
      </c>
      <c r="K100" s="186"/>
      <c r="L100" s="19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5"/>
      <c r="C101" s="186"/>
      <c r="D101" s="187" t="s">
        <v>463</v>
      </c>
      <c r="E101" s="188"/>
      <c r="F101" s="188"/>
      <c r="G101" s="188"/>
      <c r="H101" s="188"/>
      <c r="I101" s="188"/>
      <c r="J101" s="189">
        <f>J145</f>
        <v>0</v>
      </c>
      <c r="K101" s="186"/>
      <c r="L101" s="19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5"/>
      <c r="C102" s="186"/>
      <c r="D102" s="187" t="s">
        <v>464</v>
      </c>
      <c r="E102" s="188"/>
      <c r="F102" s="188"/>
      <c r="G102" s="188"/>
      <c r="H102" s="188"/>
      <c r="I102" s="188"/>
      <c r="J102" s="189">
        <f>J150</f>
        <v>0</v>
      </c>
      <c r="K102" s="186"/>
      <c r="L102" s="19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5"/>
      <c r="C103" s="186"/>
      <c r="D103" s="187" t="s">
        <v>465</v>
      </c>
      <c r="E103" s="188"/>
      <c r="F103" s="188"/>
      <c r="G103" s="188"/>
      <c r="H103" s="188"/>
      <c r="I103" s="188"/>
      <c r="J103" s="189">
        <f>J155</f>
        <v>0</v>
      </c>
      <c r="K103" s="186"/>
      <c r="L103" s="19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5"/>
      <c r="C104" s="186"/>
      <c r="D104" s="187" t="s">
        <v>466</v>
      </c>
      <c r="E104" s="188"/>
      <c r="F104" s="188"/>
      <c r="G104" s="188"/>
      <c r="H104" s="188"/>
      <c r="I104" s="188"/>
      <c r="J104" s="189">
        <f>J160</f>
        <v>0</v>
      </c>
      <c r="K104" s="186"/>
      <c r="L104" s="19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85"/>
      <c r="C105" s="186"/>
      <c r="D105" s="187" t="s">
        <v>467</v>
      </c>
      <c r="E105" s="188"/>
      <c r="F105" s="188"/>
      <c r="G105" s="188"/>
      <c r="H105" s="188"/>
      <c r="I105" s="188"/>
      <c r="J105" s="189">
        <f>J167</f>
        <v>0</v>
      </c>
      <c r="K105" s="186"/>
      <c r="L105" s="19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85"/>
      <c r="C106" s="186"/>
      <c r="D106" s="187" t="s">
        <v>469</v>
      </c>
      <c r="E106" s="188"/>
      <c r="F106" s="188"/>
      <c r="G106" s="188"/>
      <c r="H106" s="188"/>
      <c r="I106" s="188"/>
      <c r="J106" s="189">
        <f>J174</f>
        <v>0</v>
      </c>
      <c r="K106" s="186"/>
      <c r="L106" s="19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9" customFormat="1" ht="24.96" customHeight="1">
      <c r="A107" s="9"/>
      <c r="B107" s="179"/>
      <c r="C107" s="180"/>
      <c r="D107" s="181" t="s">
        <v>470</v>
      </c>
      <c r="E107" s="182"/>
      <c r="F107" s="182"/>
      <c r="G107" s="182"/>
      <c r="H107" s="182"/>
      <c r="I107" s="182"/>
      <c r="J107" s="183">
        <f>J179</f>
        <v>0</v>
      </c>
      <c r="K107" s="180"/>
      <c r="L107" s="184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s="10" customFormat="1" ht="19.92" customHeight="1">
      <c r="A108" s="10"/>
      <c r="B108" s="185"/>
      <c r="C108" s="186"/>
      <c r="D108" s="187" t="s">
        <v>471</v>
      </c>
      <c r="E108" s="188"/>
      <c r="F108" s="188"/>
      <c r="G108" s="188"/>
      <c r="H108" s="188"/>
      <c r="I108" s="188"/>
      <c r="J108" s="189">
        <f>J180</f>
        <v>0</v>
      </c>
      <c r="K108" s="186"/>
      <c r="L108" s="19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85"/>
      <c r="C109" s="186"/>
      <c r="D109" s="187" t="s">
        <v>472</v>
      </c>
      <c r="E109" s="188"/>
      <c r="F109" s="188"/>
      <c r="G109" s="188"/>
      <c r="H109" s="188"/>
      <c r="I109" s="188"/>
      <c r="J109" s="189">
        <f>J183</f>
        <v>0</v>
      </c>
      <c r="K109" s="186"/>
      <c r="L109" s="19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85"/>
      <c r="C110" s="186"/>
      <c r="D110" s="187" t="s">
        <v>473</v>
      </c>
      <c r="E110" s="188"/>
      <c r="F110" s="188"/>
      <c r="G110" s="188"/>
      <c r="H110" s="188"/>
      <c r="I110" s="188"/>
      <c r="J110" s="189">
        <f>J186</f>
        <v>0</v>
      </c>
      <c r="K110" s="186"/>
      <c r="L110" s="19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2" customFormat="1" ht="21.84" customHeight="1">
      <c r="A111" s="38"/>
      <c r="B111" s="39"/>
      <c r="C111" s="40"/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6.96" customHeight="1">
      <c r="A112" s="38"/>
      <c r="B112" s="66"/>
      <c r="C112" s="67"/>
      <c r="D112" s="67"/>
      <c r="E112" s="67"/>
      <c r="F112" s="67"/>
      <c r="G112" s="67"/>
      <c r="H112" s="67"/>
      <c r="I112" s="67"/>
      <c r="J112" s="67"/>
      <c r="K112" s="67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6" s="2" customFormat="1" ht="6.96" customHeight="1">
      <c r="A116" s="38"/>
      <c r="B116" s="68"/>
      <c r="C116" s="69"/>
      <c r="D116" s="69"/>
      <c r="E116" s="69"/>
      <c r="F116" s="69"/>
      <c r="G116" s="69"/>
      <c r="H116" s="69"/>
      <c r="I116" s="69"/>
      <c r="J116" s="69"/>
      <c r="K116" s="69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24.96" customHeight="1">
      <c r="A117" s="38"/>
      <c r="B117" s="39"/>
      <c r="C117" s="23" t="s">
        <v>118</v>
      </c>
      <c r="D117" s="40"/>
      <c r="E117" s="40"/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6.96" customHeight="1">
      <c r="A118" s="38"/>
      <c r="B118" s="39"/>
      <c r="C118" s="40"/>
      <c r="D118" s="40"/>
      <c r="E118" s="40"/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2" customHeight="1">
      <c r="A119" s="38"/>
      <c r="B119" s="39"/>
      <c r="C119" s="32" t="s">
        <v>16</v>
      </c>
      <c r="D119" s="40"/>
      <c r="E119" s="40"/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6.5" customHeight="1">
      <c r="A120" s="38"/>
      <c r="B120" s="39"/>
      <c r="C120" s="40"/>
      <c r="D120" s="40"/>
      <c r="E120" s="174" t="str">
        <f>E7</f>
        <v>ZŠ 28. října - nová učebna v rámci respiria</v>
      </c>
      <c r="F120" s="32"/>
      <c r="G120" s="32"/>
      <c r="H120" s="32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2" customHeight="1">
      <c r="A121" s="38"/>
      <c r="B121" s="39"/>
      <c r="C121" s="32" t="s">
        <v>99</v>
      </c>
      <c r="D121" s="40"/>
      <c r="E121" s="40"/>
      <c r="F121" s="40"/>
      <c r="G121" s="40"/>
      <c r="H121" s="40"/>
      <c r="I121" s="40"/>
      <c r="J121" s="40"/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6.5" customHeight="1">
      <c r="A122" s="38"/>
      <c r="B122" s="39"/>
      <c r="C122" s="40"/>
      <c r="D122" s="40"/>
      <c r="E122" s="76" t="str">
        <f>E9</f>
        <v>03 - Slaboproud</v>
      </c>
      <c r="F122" s="40"/>
      <c r="G122" s="40"/>
      <c r="H122" s="40"/>
      <c r="I122" s="40"/>
      <c r="J122" s="40"/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6.96" customHeight="1">
      <c r="A123" s="38"/>
      <c r="B123" s="39"/>
      <c r="C123" s="40"/>
      <c r="D123" s="40"/>
      <c r="E123" s="40"/>
      <c r="F123" s="40"/>
      <c r="G123" s="40"/>
      <c r="H123" s="40"/>
      <c r="I123" s="40"/>
      <c r="J123" s="40"/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12" customHeight="1">
      <c r="A124" s="38"/>
      <c r="B124" s="39"/>
      <c r="C124" s="32" t="s">
        <v>22</v>
      </c>
      <c r="D124" s="40"/>
      <c r="E124" s="40"/>
      <c r="F124" s="27" t="str">
        <f>F12</f>
        <v xml:space="preserve"> </v>
      </c>
      <c r="G124" s="40"/>
      <c r="H124" s="40"/>
      <c r="I124" s="32" t="s">
        <v>24</v>
      </c>
      <c r="J124" s="79" t="str">
        <f>IF(J12="","",J12)</f>
        <v>10. 5. 2023</v>
      </c>
      <c r="K124" s="40"/>
      <c r="L124" s="63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2" customFormat="1" ht="6.96" customHeight="1">
      <c r="A125" s="38"/>
      <c r="B125" s="39"/>
      <c r="C125" s="40"/>
      <c r="D125" s="40"/>
      <c r="E125" s="40"/>
      <c r="F125" s="40"/>
      <c r="G125" s="40"/>
      <c r="H125" s="40"/>
      <c r="I125" s="40"/>
      <c r="J125" s="40"/>
      <c r="K125" s="40"/>
      <c r="L125" s="63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  <row r="126" s="2" customFormat="1" ht="15.15" customHeight="1">
      <c r="A126" s="38"/>
      <c r="B126" s="39"/>
      <c r="C126" s="32" t="s">
        <v>28</v>
      </c>
      <c r="D126" s="40"/>
      <c r="E126" s="40"/>
      <c r="F126" s="27" t="str">
        <f>E15</f>
        <v xml:space="preserve"> </v>
      </c>
      <c r="G126" s="40"/>
      <c r="H126" s="40"/>
      <c r="I126" s="32" t="s">
        <v>34</v>
      </c>
      <c r="J126" s="36" t="str">
        <f>E21</f>
        <v>Ing. Kateřina Iwanejko</v>
      </c>
      <c r="K126" s="40"/>
      <c r="L126" s="63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</row>
    <row r="127" s="2" customFormat="1" ht="15.15" customHeight="1">
      <c r="A127" s="38"/>
      <c r="B127" s="39"/>
      <c r="C127" s="32" t="s">
        <v>32</v>
      </c>
      <c r="D127" s="40"/>
      <c r="E127" s="40"/>
      <c r="F127" s="27" t="str">
        <f>IF(E18="","",E18)</f>
        <v>Vyplň údaj</v>
      </c>
      <c r="G127" s="40"/>
      <c r="H127" s="40"/>
      <c r="I127" s="32" t="s">
        <v>37</v>
      </c>
      <c r="J127" s="36" t="str">
        <f>E24</f>
        <v xml:space="preserve"> </v>
      </c>
      <c r="K127" s="40"/>
      <c r="L127" s="63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</row>
    <row r="128" s="2" customFormat="1" ht="10.32" customHeight="1">
      <c r="A128" s="38"/>
      <c r="B128" s="39"/>
      <c r="C128" s="40"/>
      <c r="D128" s="40"/>
      <c r="E128" s="40"/>
      <c r="F128" s="40"/>
      <c r="G128" s="40"/>
      <c r="H128" s="40"/>
      <c r="I128" s="40"/>
      <c r="J128" s="40"/>
      <c r="K128" s="40"/>
      <c r="L128" s="63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</row>
    <row r="129" s="11" customFormat="1" ht="29.28" customHeight="1">
      <c r="A129" s="191"/>
      <c r="B129" s="192"/>
      <c r="C129" s="193" t="s">
        <v>119</v>
      </c>
      <c r="D129" s="194" t="s">
        <v>64</v>
      </c>
      <c r="E129" s="194" t="s">
        <v>60</v>
      </c>
      <c r="F129" s="194" t="s">
        <v>61</v>
      </c>
      <c r="G129" s="194" t="s">
        <v>120</v>
      </c>
      <c r="H129" s="194" t="s">
        <v>121</v>
      </c>
      <c r="I129" s="194" t="s">
        <v>122</v>
      </c>
      <c r="J129" s="194" t="s">
        <v>103</v>
      </c>
      <c r="K129" s="195" t="s">
        <v>123</v>
      </c>
      <c r="L129" s="196"/>
      <c r="M129" s="100" t="s">
        <v>1</v>
      </c>
      <c r="N129" s="101" t="s">
        <v>43</v>
      </c>
      <c r="O129" s="101" t="s">
        <v>124</v>
      </c>
      <c r="P129" s="101" t="s">
        <v>125</v>
      </c>
      <c r="Q129" s="101" t="s">
        <v>126</v>
      </c>
      <c r="R129" s="101" t="s">
        <v>127</v>
      </c>
      <c r="S129" s="101" t="s">
        <v>128</v>
      </c>
      <c r="T129" s="102" t="s">
        <v>129</v>
      </c>
      <c r="U129" s="191"/>
      <c r="V129" s="191"/>
      <c r="W129" s="191"/>
      <c r="X129" s="191"/>
      <c r="Y129" s="191"/>
      <c r="Z129" s="191"/>
      <c r="AA129" s="191"/>
      <c r="AB129" s="191"/>
      <c r="AC129" s="191"/>
      <c r="AD129" s="191"/>
      <c r="AE129" s="191"/>
    </row>
    <row r="130" s="2" customFormat="1" ht="22.8" customHeight="1">
      <c r="A130" s="38"/>
      <c r="B130" s="39"/>
      <c r="C130" s="107" t="s">
        <v>130</v>
      </c>
      <c r="D130" s="40"/>
      <c r="E130" s="40"/>
      <c r="F130" s="40"/>
      <c r="G130" s="40"/>
      <c r="H130" s="40"/>
      <c r="I130" s="40"/>
      <c r="J130" s="197">
        <f>BK130</f>
        <v>0</v>
      </c>
      <c r="K130" s="40"/>
      <c r="L130" s="44"/>
      <c r="M130" s="103"/>
      <c r="N130" s="198"/>
      <c r="O130" s="104"/>
      <c r="P130" s="199">
        <f>P131+P141+P179</f>
        <v>0</v>
      </c>
      <c r="Q130" s="104"/>
      <c r="R130" s="199">
        <f>R131+R141+R179</f>
        <v>0</v>
      </c>
      <c r="S130" s="104"/>
      <c r="T130" s="200">
        <f>T131+T141+T179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T130" s="17" t="s">
        <v>78</v>
      </c>
      <c r="AU130" s="17" t="s">
        <v>105</v>
      </c>
      <c r="BK130" s="201">
        <f>BK131+BK141+BK179</f>
        <v>0</v>
      </c>
    </row>
    <row r="131" s="12" customFormat="1" ht="25.92" customHeight="1">
      <c r="A131" s="12"/>
      <c r="B131" s="202"/>
      <c r="C131" s="203"/>
      <c r="D131" s="204" t="s">
        <v>78</v>
      </c>
      <c r="E131" s="205" t="s">
        <v>131</v>
      </c>
      <c r="F131" s="205" t="s">
        <v>132</v>
      </c>
      <c r="G131" s="203"/>
      <c r="H131" s="203"/>
      <c r="I131" s="206"/>
      <c r="J131" s="207">
        <f>BK131</f>
        <v>0</v>
      </c>
      <c r="K131" s="203"/>
      <c r="L131" s="208"/>
      <c r="M131" s="209"/>
      <c r="N131" s="210"/>
      <c r="O131" s="210"/>
      <c r="P131" s="211">
        <f>P132</f>
        <v>0</v>
      </c>
      <c r="Q131" s="210"/>
      <c r="R131" s="211">
        <f>R132</f>
        <v>0</v>
      </c>
      <c r="S131" s="210"/>
      <c r="T131" s="212">
        <f>T132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13" t="s">
        <v>21</v>
      </c>
      <c r="AT131" s="214" t="s">
        <v>78</v>
      </c>
      <c r="AU131" s="214" t="s">
        <v>79</v>
      </c>
      <c r="AY131" s="213" t="s">
        <v>133</v>
      </c>
      <c r="BK131" s="215">
        <f>BK132</f>
        <v>0</v>
      </c>
    </row>
    <row r="132" s="12" customFormat="1" ht="22.8" customHeight="1">
      <c r="A132" s="12"/>
      <c r="B132" s="202"/>
      <c r="C132" s="203"/>
      <c r="D132" s="204" t="s">
        <v>78</v>
      </c>
      <c r="E132" s="216" t="s">
        <v>166</v>
      </c>
      <c r="F132" s="216" t="s">
        <v>167</v>
      </c>
      <c r="G132" s="203"/>
      <c r="H132" s="203"/>
      <c r="I132" s="206"/>
      <c r="J132" s="217">
        <f>BK132</f>
        <v>0</v>
      </c>
      <c r="K132" s="203"/>
      <c r="L132" s="208"/>
      <c r="M132" s="209"/>
      <c r="N132" s="210"/>
      <c r="O132" s="210"/>
      <c r="P132" s="211">
        <f>SUM(P133:P140)</f>
        <v>0</v>
      </c>
      <c r="Q132" s="210"/>
      <c r="R132" s="211">
        <f>SUM(R133:R140)</f>
        <v>0</v>
      </c>
      <c r="S132" s="210"/>
      <c r="T132" s="212">
        <f>SUM(T133:T140)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13" t="s">
        <v>21</v>
      </c>
      <c r="AT132" s="214" t="s">
        <v>78</v>
      </c>
      <c r="AU132" s="214" t="s">
        <v>21</v>
      </c>
      <c r="AY132" s="213" t="s">
        <v>133</v>
      </c>
      <c r="BK132" s="215">
        <f>SUM(BK133:BK140)</f>
        <v>0</v>
      </c>
    </row>
    <row r="133" s="2" customFormat="1" ht="24.15" customHeight="1">
      <c r="A133" s="38"/>
      <c r="B133" s="39"/>
      <c r="C133" s="218" t="s">
        <v>21</v>
      </c>
      <c r="D133" s="218" t="s">
        <v>136</v>
      </c>
      <c r="E133" s="219" t="s">
        <v>474</v>
      </c>
      <c r="F133" s="220" t="s">
        <v>475</v>
      </c>
      <c r="G133" s="221" t="s">
        <v>275</v>
      </c>
      <c r="H133" s="222">
        <v>1</v>
      </c>
      <c r="I133" s="223"/>
      <c r="J133" s="224">
        <f>ROUND(I133*H133,2)</f>
        <v>0</v>
      </c>
      <c r="K133" s="220" t="s">
        <v>1</v>
      </c>
      <c r="L133" s="44"/>
      <c r="M133" s="225" t="s">
        <v>1</v>
      </c>
      <c r="N133" s="226" t="s">
        <v>44</v>
      </c>
      <c r="O133" s="91"/>
      <c r="P133" s="227">
        <f>O133*H133</f>
        <v>0</v>
      </c>
      <c r="Q133" s="227">
        <v>0</v>
      </c>
      <c r="R133" s="227">
        <f>Q133*H133</f>
        <v>0</v>
      </c>
      <c r="S133" s="227">
        <v>0</v>
      </c>
      <c r="T133" s="228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29" t="s">
        <v>141</v>
      </c>
      <c r="AT133" s="229" t="s">
        <v>136</v>
      </c>
      <c r="AU133" s="229" t="s">
        <v>88</v>
      </c>
      <c r="AY133" s="17" t="s">
        <v>133</v>
      </c>
      <c r="BE133" s="230">
        <f>IF(N133="základní",J133,0)</f>
        <v>0</v>
      </c>
      <c r="BF133" s="230">
        <f>IF(N133="snížená",J133,0)</f>
        <v>0</v>
      </c>
      <c r="BG133" s="230">
        <f>IF(N133="zákl. přenesená",J133,0)</f>
        <v>0</v>
      </c>
      <c r="BH133" s="230">
        <f>IF(N133="sníž. přenesená",J133,0)</f>
        <v>0</v>
      </c>
      <c r="BI133" s="230">
        <f>IF(N133="nulová",J133,0)</f>
        <v>0</v>
      </c>
      <c r="BJ133" s="17" t="s">
        <v>21</v>
      </c>
      <c r="BK133" s="230">
        <f>ROUND(I133*H133,2)</f>
        <v>0</v>
      </c>
      <c r="BL133" s="17" t="s">
        <v>141</v>
      </c>
      <c r="BM133" s="229" t="s">
        <v>88</v>
      </c>
    </row>
    <row r="134" s="2" customFormat="1">
      <c r="A134" s="38"/>
      <c r="B134" s="39"/>
      <c r="C134" s="40"/>
      <c r="D134" s="231" t="s">
        <v>143</v>
      </c>
      <c r="E134" s="40"/>
      <c r="F134" s="232" t="s">
        <v>475</v>
      </c>
      <c r="G134" s="40"/>
      <c r="H134" s="40"/>
      <c r="I134" s="233"/>
      <c r="J134" s="40"/>
      <c r="K134" s="40"/>
      <c r="L134" s="44"/>
      <c r="M134" s="234"/>
      <c r="N134" s="235"/>
      <c r="O134" s="91"/>
      <c r="P134" s="91"/>
      <c r="Q134" s="91"/>
      <c r="R134" s="91"/>
      <c r="S134" s="91"/>
      <c r="T134" s="92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T134" s="17" t="s">
        <v>143</v>
      </c>
      <c r="AU134" s="17" t="s">
        <v>88</v>
      </c>
    </row>
    <row r="135" s="2" customFormat="1" ht="24.15" customHeight="1">
      <c r="A135" s="38"/>
      <c r="B135" s="39"/>
      <c r="C135" s="218" t="s">
        <v>88</v>
      </c>
      <c r="D135" s="218" t="s">
        <v>136</v>
      </c>
      <c r="E135" s="219" t="s">
        <v>476</v>
      </c>
      <c r="F135" s="220" t="s">
        <v>477</v>
      </c>
      <c r="G135" s="221" t="s">
        <v>275</v>
      </c>
      <c r="H135" s="222">
        <v>1</v>
      </c>
      <c r="I135" s="223"/>
      <c r="J135" s="224">
        <f>ROUND(I135*H135,2)</f>
        <v>0</v>
      </c>
      <c r="K135" s="220" t="s">
        <v>1</v>
      </c>
      <c r="L135" s="44"/>
      <c r="M135" s="225" t="s">
        <v>1</v>
      </c>
      <c r="N135" s="226" t="s">
        <v>44</v>
      </c>
      <c r="O135" s="91"/>
      <c r="P135" s="227">
        <f>O135*H135</f>
        <v>0</v>
      </c>
      <c r="Q135" s="227">
        <v>0</v>
      </c>
      <c r="R135" s="227">
        <f>Q135*H135</f>
        <v>0</v>
      </c>
      <c r="S135" s="227">
        <v>0</v>
      </c>
      <c r="T135" s="228">
        <f>S135*H135</f>
        <v>0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29" t="s">
        <v>141</v>
      </c>
      <c r="AT135" s="229" t="s">
        <v>136</v>
      </c>
      <c r="AU135" s="229" t="s">
        <v>88</v>
      </c>
      <c r="AY135" s="17" t="s">
        <v>133</v>
      </c>
      <c r="BE135" s="230">
        <f>IF(N135="základní",J135,0)</f>
        <v>0</v>
      </c>
      <c r="BF135" s="230">
        <f>IF(N135="snížená",J135,0)</f>
        <v>0</v>
      </c>
      <c r="BG135" s="230">
        <f>IF(N135="zákl. přenesená",J135,0)</f>
        <v>0</v>
      </c>
      <c r="BH135" s="230">
        <f>IF(N135="sníž. přenesená",J135,0)</f>
        <v>0</v>
      </c>
      <c r="BI135" s="230">
        <f>IF(N135="nulová",J135,0)</f>
        <v>0</v>
      </c>
      <c r="BJ135" s="17" t="s">
        <v>21</v>
      </c>
      <c r="BK135" s="230">
        <f>ROUND(I135*H135,2)</f>
        <v>0</v>
      </c>
      <c r="BL135" s="17" t="s">
        <v>141</v>
      </c>
      <c r="BM135" s="229" t="s">
        <v>141</v>
      </c>
    </row>
    <row r="136" s="2" customFormat="1">
      <c r="A136" s="38"/>
      <c r="B136" s="39"/>
      <c r="C136" s="40"/>
      <c r="D136" s="231" t="s">
        <v>143</v>
      </c>
      <c r="E136" s="40"/>
      <c r="F136" s="232" t="s">
        <v>477</v>
      </c>
      <c r="G136" s="40"/>
      <c r="H136" s="40"/>
      <c r="I136" s="233"/>
      <c r="J136" s="40"/>
      <c r="K136" s="40"/>
      <c r="L136" s="44"/>
      <c r="M136" s="234"/>
      <c r="N136" s="235"/>
      <c r="O136" s="91"/>
      <c r="P136" s="91"/>
      <c r="Q136" s="91"/>
      <c r="R136" s="91"/>
      <c r="S136" s="91"/>
      <c r="T136" s="92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T136" s="17" t="s">
        <v>143</v>
      </c>
      <c r="AU136" s="17" t="s">
        <v>88</v>
      </c>
    </row>
    <row r="137" s="2" customFormat="1" ht="24.15" customHeight="1">
      <c r="A137" s="38"/>
      <c r="B137" s="39"/>
      <c r="C137" s="218" t="s">
        <v>152</v>
      </c>
      <c r="D137" s="218" t="s">
        <v>136</v>
      </c>
      <c r="E137" s="219" t="s">
        <v>478</v>
      </c>
      <c r="F137" s="220" t="s">
        <v>479</v>
      </c>
      <c r="G137" s="221" t="s">
        <v>275</v>
      </c>
      <c r="H137" s="222">
        <v>2</v>
      </c>
      <c r="I137" s="223"/>
      <c r="J137" s="224">
        <f>ROUND(I137*H137,2)</f>
        <v>0</v>
      </c>
      <c r="K137" s="220" t="s">
        <v>1</v>
      </c>
      <c r="L137" s="44"/>
      <c r="M137" s="225" t="s">
        <v>1</v>
      </c>
      <c r="N137" s="226" t="s">
        <v>44</v>
      </c>
      <c r="O137" s="91"/>
      <c r="P137" s="227">
        <f>O137*H137</f>
        <v>0</v>
      </c>
      <c r="Q137" s="227">
        <v>0</v>
      </c>
      <c r="R137" s="227">
        <f>Q137*H137</f>
        <v>0</v>
      </c>
      <c r="S137" s="227">
        <v>0</v>
      </c>
      <c r="T137" s="228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29" t="s">
        <v>141</v>
      </c>
      <c r="AT137" s="229" t="s">
        <v>136</v>
      </c>
      <c r="AU137" s="229" t="s">
        <v>88</v>
      </c>
      <c r="AY137" s="17" t="s">
        <v>133</v>
      </c>
      <c r="BE137" s="230">
        <f>IF(N137="základní",J137,0)</f>
        <v>0</v>
      </c>
      <c r="BF137" s="230">
        <f>IF(N137="snížená",J137,0)</f>
        <v>0</v>
      </c>
      <c r="BG137" s="230">
        <f>IF(N137="zákl. přenesená",J137,0)</f>
        <v>0</v>
      </c>
      <c r="BH137" s="230">
        <f>IF(N137="sníž. přenesená",J137,0)</f>
        <v>0</v>
      </c>
      <c r="BI137" s="230">
        <f>IF(N137="nulová",J137,0)</f>
        <v>0</v>
      </c>
      <c r="BJ137" s="17" t="s">
        <v>21</v>
      </c>
      <c r="BK137" s="230">
        <f>ROUND(I137*H137,2)</f>
        <v>0</v>
      </c>
      <c r="BL137" s="17" t="s">
        <v>141</v>
      </c>
      <c r="BM137" s="229" t="s">
        <v>134</v>
      </c>
    </row>
    <row r="138" s="2" customFormat="1">
      <c r="A138" s="38"/>
      <c r="B138" s="39"/>
      <c r="C138" s="40"/>
      <c r="D138" s="231" t="s">
        <v>143</v>
      </c>
      <c r="E138" s="40"/>
      <c r="F138" s="232" t="s">
        <v>479</v>
      </c>
      <c r="G138" s="40"/>
      <c r="H138" s="40"/>
      <c r="I138" s="233"/>
      <c r="J138" s="40"/>
      <c r="K138" s="40"/>
      <c r="L138" s="44"/>
      <c r="M138" s="234"/>
      <c r="N138" s="235"/>
      <c r="O138" s="91"/>
      <c r="P138" s="91"/>
      <c r="Q138" s="91"/>
      <c r="R138" s="91"/>
      <c r="S138" s="91"/>
      <c r="T138" s="92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T138" s="17" t="s">
        <v>143</v>
      </c>
      <c r="AU138" s="17" t="s">
        <v>88</v>
      </c>
    </row>
    <row r="139" s="2" customFormat="1" ht="21.75" customHeight="1">
      <c r="A139" s="38"/>
      <c r="B139" s="39"/>
      <c r="C139" s="218" t="s">
        <v>141</v>
      </c>
      <c r="D139" s="218" t="s">
        <v>136</v>
      </c>
      <c r="E139" s="219" t="s">
        <v>480</v>
      </c>
      <c r="F139" s="220" t="s">
        <v>481</v>
      </c>
      <c r="G139" s="221" t="s">
        <v>185</v>
      </c>
      <c r="H139" s="222">
        <v>3</v>
      </c>
      <c r="I139" s="223"/>
      <c r="J139" s="224">
        <f>ROUND(I139*H139,2)</f>
        <v>0</v>
      </c>
      <c r="K139" s="220" t="s">
        <v>1</v>
      </c>
      <c r="L139" s="44"/>
      <c r="M139" s="225" t="s">
        <v>1</v>
      </c>
      <c r="N139" s="226" t="s">
        <v>44</v>
      </c>
      <c r="O139" s="91"/>
      <c r="P139" s="227">
        <f>O139*H139</f>
        <v>0</v>
      </c>
      <c r="Q139" s="227">
        <v>0</v>
      </c>
      <c r="R139" s="227">
        <f>Q139*H139</f>
        <v>0</v>
      </c>
      <c r="S139" s="227">
        <v>0</v>
      </c>
      <c r="T139" s="228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29" t="s">
        <v>141</v>
      </c>
      <c r="AT139" s="229" t="s">
        <v>136</v>
      </c>
      <c r="AU139" s="229" t="s">
        <v>88</v>
      </c>
      <c r="AY139" s="17" t="s">
        <v>133</v>
      </c>
      <c r="BE139" s="230">
        <f>IF(N139="základní",J139,0)</f>
        <v>0</v>
      </c>
      <c r="BF139" s="230">
        <f>IF(N139="snížená",J139,0)</f>
        <v>0</v>
      </c>
      <c r="BG139" s="230">
        <f>IF(N139="zákl. přenesená",J139,0)</f>
        <v>0</v>
      </c>
      <c r="BH139" s="230">
        <f>IF(N139="sníž. přenesená",J139,0)</f>
        <v>0</v>
      </c>
      <c r="BI139" s="230">
        <f>IF(N139="nulová",J139,0)</f>
        <v>0</v>
      </c>
      <c r="BJ139" s="17" t="s">
        <v>21</v>
      </c>
      <c r="BK139" s="230">
        <f>ROUND(I139*H139,2)</f>
        <v>0</v>
      </c>
      <c r="BL139" s="17" t="s">
        <v>141</v>
      </c>
      <c r="BM139" s="229" t="s">
        <v>182</v>
      </c>
    </row>
    <row r="140" s="2" customFormat="1">
      <c r="A140" s="38"/>
      <c r="B140" s="39"/>
      <c r="C140" s="40"/>
      <c r="D140" s="231" t="s">
        <v>143</v>
      </c>
      <c r="E140" s="40"/>
      <c r="F140" s="232" t="s">
        <v>481</v>
      </c>
      <c r="G140" s="40"/>
      <c r="H140" s="40"/>
      <c r="I140" s="233"/>
      <c r="J140" s="40"/>
      <c r="K140" s="40"/>
      <c r="L140" s="44"/>
      <c r="M140" s="234"/>
      <c r="N140" s="235"/>
      <c r="O140" s="91"/>
      <c r="P140" s="91"/>
      <c r="Q140" s="91"/>
      <c r="R140" s="91"/>
      <c r="S140" s="91"/>
      <c r="T140" s="92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T140" s="17" t="s">
        <v>143</v>
      </c>
      <c r="AU140" s="17" t="s">
        <v>88</v>
      </c>
    </row>
    <row r="141" s="12" customFormat="1" ht="25.92" customHeight="1">
      <c r="A141" s="12"/>
      <c r="B141" s="202"/>
      <c r="C141" s="203"/>
      <c r="D141" s="204" t="s">
        <v>78</v>
      </c>
      <c r="E141" s="205" t="s">
        <v>243</v>
      </c>
      <c r="F141" s="205" t="s">
        <v>244</v>
      </c>
      <c r="G141" s="203"/>
      <c r="H141" s="203"/>
      <c r="I141" s="206"/>
      <c r="J141" s="207">
        <f>BK141</f>
        <v>0</v>
      </c>
      <c r="K141" s="203"/>
      <c r="L141" s="208"/>
      <c r="M141" s="209"/>
      <c r="N141" s="210"/>
      <c r="O141" s="210"/>
      <c r="P141" s="211">
        <f>P142+P145+P150+P155+P160+P167+P174</f>
        <v>0</v>
      </c>
      <c r="Q141" s="210"/>
      <c r="R141" s="211">
        <f>R142+R145+R150+R155+R160+R167+R174</f>
        <v>0</v>
      </c>
      <c r="S141" s="210"/>
      <c r="T141" s="212">
        <f>T142+T145+T150+T155+T160+T167+T174</f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213" t="s">
        <v>88</v>
      </c>
      <c r="AT141" s="214" t="s">
        <v>78</v>
      </c>
      <c r="AU141" s="214" t="s">
        <v>79</v>
      </c>
      <c r="AY141" s="213" t="s">
        <v>133</v>
      </c>
      <c r="BK141" s="215">
        <f>BK142+BK145+BK150+BK155+BK160+BK167+BK174</f>
        <v>0</v>
      </c>
    </row>
    <row r="142" s="12" customFormat="1" ht="22.8" customHeight="1">
      <c r="A142" s="12"/>
      <c r="B142" s="202"/>
      <c r="C142" s="203"/>
      <c r="D142" s="204" t="s">
        <v>78</v>
      </c>
      <c r="E142" s="216" t="s">
        <v>484</v>
      </c>
      <c r="F142" s="216" t="s">
        <v>485</v>
      </c>
      <c r="G142" s="203"/>
      <c r="H142" s="203"/>
      <c r="I142" s="206"/>
      <c r="J142" s="217">
        <f>BK142</f>
        <v>0</v>
      </c>
      <c r="K142" s="203"/>
      <c r="L142" s="208"/>
      <c r="M142" s="209"/>
      <c r="N142" s="210"/>
      <c r="O142" s="210"/>
      <c r="P142" s="211">
        <f>SUM(P143:P144)</f>
        <v>0</v>
      </c>
      <c r="Q142" s="210"/>
      <c r="R142" s="211">
        <f>SUM(R143:R144)</f>
        <v>0</v>
      </c>
      <c r="S142" s="210"/>
      <c r="T142" s="212">
        <f>SUM(T143:T144)</f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213" t="s">
        <v>88</v>
      </c>
      <c r="AT142" s="214" t="s">
        <v>78</v>
      </c>
      <c r="AU142" s="214" t="s">
        <v>21</v>
      </c>
      <c r="AY142" s="213" t="s">
        <v>133</v>
      </c>
      <c r="BK142" s="215">
        <f>SUM(BK143:BK144)</f>
        <v>0</v>
      </c>
    </row>
    <row r="143" s="2" customFormat="1" ht="24.15" customHeight="1">
      <c r="A143" s="38"/>
      <c r="B143" s="39"/>
      <c r="C143" s="218" t="s">
        <v>168</v>
      </c>
      <c r="D143" s="218" t="s">
        <v>136</v>
      </c>
      <c r="E143" s="219" t="s">
        <v>486</v>
      </c>
      <c r="F143" s="220" t="s">
        <v>651</v>
      </c>
      <c r="G143" s="221" t="s">
        <v>275</v>
      </c>
      <c r="H143" s="222">
        <v>1</v>
      </c>
      <c r="I143" s="223"/>
      <c r="J143" s="224">
        <f>ROUND(I143*H143,2)</f>
        <v>0</v>
      </c>
      <c r="K143" s="220" t="s">
        <v>1</v>
      </c>
      <c r="L143" s="44"/>
      <c r="M143" s="225" t="s">
        <v>1</v>
      </c>
      <c r="N143" s="226" t="s">
        <v>44</v>
      </c>
      <c r="O143" s="91"/>
      <c r="P143" s="227">
        <f>O143*H143</f>
        <v>0</v>
      </c>
      <c r="Q143" s="227">
        <v>0</v>
      </c>
      <c r="R143" s="227">
        <f>Q143*H143</f>
        <v>0</v>
      </c>
      <c r="S143" s="227">
        <v>0</v>
      </c>
      <c r="T143" s="228">
        <f>S143*H143</f>
        <v>0</v>
      </c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R143" s="229" t="s">
        <v>226</v>
      </c>
      <c r="AT143" s="229" t="s">
        <v>136</v>
      </c>
      <c r="AU143" s="229" t="s">
        <v>88</v>
      </c>
      <c r="AY143" s="17" t="s">
        <v>133</v>
      </c>
      <c r="BE143" s="230">
        <f>IF(N143="základní",J143,0)</f>
        <v>0</v>
      </c>
      <c r="BF143" s="230">
        <f>IF(N143="snížená",J143,0)</f>
        <v>0</v>
      </c>
      <c r="BG143" s="230">
        <f>IF(N143="zákl. přenesená",J143,0)</f>
        <v>0</v>
      </c>
      <c r="BH143" s="230">
        <f>IF(N143="sníž. přenesená",J143,0)</f>
        <v>0</v>
      </c>
      <c r="BI143" s="230">
        <f>IF(N143="nulová",J143,0)</f>
        <v>0</v>
      </c>
      <c r="BJ143" s="17" t="s">
        <v>21</v>
      </c>
      <c r="BK143" s="230">
        <f>ROUND(I143*H143,2)</f>
        <v>0</v>
      </c>
      <c r="BL143" s="17" t="s">
        <v>226</v>
      </c>
      <c r="BM143" s="229" t="s">
        <v>26</v>
      </c>
    </row>
    <row r="144" s="2" customFormat="1">
      <c r="A144" s="38"/>
      <c r="B144" s="39"/>
      <c r="C144" s="40"/>
      <c r="D144" s="231" t="s">
        <v>143</v>
      </c>
      <c r="E144" s="40"/>
      <c r="F144" s="232" t="s">
        <v>651</v>
      </c>
      <c r="G144" s="40"/>
      <c r="H144" s="40"/>
      <c r="I144" s="233"/>
      <c r="J144" s="40"/>
      <c r="K144" s="40"/>
      <c r="L144" s="44"/>
      <c r="M144" s="234"/>
      <c r="N144" s="235"/>
      <c r="O144" s="91"/>
      <c r="P144" s="91"/>
      <c r="Q144" s="91"/>
      <c r="R144" s="91"/>
      <c r="S144" s="91"/>
      <c r="T144" s="92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T144" s="17" t="s">
        <v>143</v>
      </c>
      <c r="AU144" s="17" t="s">
        <v>88</v>
      </c>
    </row>
    <row r="145" s="12" customFormat="1" ht="22.8" customHeight="1">
      <c r="A145" s="12"/>
      <c r="B145" s="202"/>
      <c r="C145" s="203"/>
      <c r="D145" s="204" t="s">
        <v>78</v>
      </c>
      <c r="E145" s="216" t="s">
        <v>488</v>
      </c>
      <c r="F145" s="216" t="s">
        <v>489</v>
      </c>
      <c r="G145" s="203"/>
      <c r="H145" s="203"/>
      <c r="I145" s="206"/>
      <c r="J145" s="217">
        <f>BK145</f>
        <v>0</v>
      </c>
      <c r="K145" s="203"/>
      <c r="L145" s="208"/>
      <c r="M145" s="209"/>
      <c r="N145" s="210"/>
      <c r="O145" s="210"/>
      <c r="P145" s="211">
        <f>SUM(P146:P149)</f>
        <v>0</v>
      </c>
      <c r="Q145" s="210"/>
      <c r="R145" s="211">
        <f>SUM(R146:R149)</f>
        <v>0</v>
      </c>
      <c r="S145" s="210"/>
      <c r="T145" s="212">
        <f>SUM(T146:T149)</f>
        <v>0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213" t="s">
        <v>88</v>
      </c>
      <c r="AT145" s="214" t="s">
        <v>78</v>
      </c>
      <c r="AU145" s="214" t="s">
        <v>21</v>
      </c>
      <c r="AY145" s="213" t="s">
        <v>133</v>
      </c>
      <c r="BK145" s="215">
        <f>SUM(BK146:BK149)</f>
        <v>0</v>
      </c>
    </row>
    <row r="146" s="2" customFormat="1" ht="16.5" customHeight="1">
      <c r="A146" s="38"/>
      <c r="B146" s="39"/>
      <c r="C146" s="218" t="s">
        <v>134</v>
      </c>
      <c r="D146" s="218" t="s">
        <v>136</v>
      </c>
      <c r="E146" s="219" t="s">
        <v>490</v>
      </c>
      <c r="F146" s="220" t="s">
        <v>652</v>
      </c>
      <c r="G146" s="221" t="s">
        <v>641</v>
      </c>
      <c r="H146" s="222">
        <v>1</v>
      </c>
      <c r="I146" s="223"/>
      <c r="J146" s="224">
        <f>ROUND(I146*H146,2)</f>
        <v>0</v>
      </c>
      <c r="K146" s="220" t="s">
        <v>1</v>
      </c>
      <c r="L146" s="44"/>
      <c r="M146" s="225" t="s">
        <v>1</v>
      </c>
      <c r="N146" s="226" t="s">
        <v>44</v>
      </c>
      <c r="O146" s="91"/>
      <c r="P146" s="227">
        <f>O146*H146</f>
        <v>0</v>
      </c>
      <c r="Q146" s="227">
        <v>0</v>
      </c>
      <c r="R146" s="227">
        <f>Q146*H146</f>
        <v>0</v>
      </c>
      <c r="S146" s="227">
        <v>0</v>
      </c>
      <c r="T146" s="228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29" t="s">
        <v>226</v>
      </c>
      <c r="AT146" s="229" t="s">
        <v>136</v>
      </c>
      <c r="AU146" s="229" t="s">
        <v>88</v>
      </c>
      <c r="AY146" s="17" t="s">
        <v>133</v>
      </c>
      <c r="BE146" s="230">
        <f>IF(N146="základní",J146,0)</f>
        <v>0</v>
      </c>
      <c r="BF146" s="230">
        <f>IF(N146="snížená",J146,0)</f>
        <v>0</v>
      </c>
      <c r="BG146" s="230">
        <f>IF(N146="zákl. přenesená",J146,0)</f>
        <v>0</v>
      </c>
      <c r="BH146" s="230">
        <f>IF(N146="sníž. přenesená",J146,0)</f>
        <v>0</v>
      </c>
      <c r="BI146" s="230">
        <f>IF(N146="nulová",J146,0)</f>
        <v>0</v>
      </c>
      <c r="BJ146" s="17" t="s">
        <v>21</v>
      </c>
      <c r="BK146" s="230">
        <f>ROUND(I146*H146,2)</f>
        <v>0</v>
      </c>
      <c r="BL146" s="17" t="s">
        <v>226</v>
      </c>
      <c r="BM146" s="229" t="s">
        <v>203</v>
      </c>
    </row>
    <row r="147" s="2" customFormat="1">
      <c r="A147" s="38"/>
      <c r="B147" s="39"/>
      <c r="C147" s="40"/>
      <c r="D147" s="231" t="s">
        <v>143</v>
      </c>
      <c r="E147" s="40"/>
      <c r="F147" s="232" t="s">
        <v>652</v>
      </c>
      <c r="G147" s="40"/>
      <c r="H147" s="40"/>
      <c r="I147" s="233"/>
      <c r="J147" s="40"/>
      <c r="K147" s="40"/>
      <c r="L147" s="44"/>
      <c r="M147" s="234"/>
      <c r="N147" s="235"/>
      <c r="O147" s="91"/>
      <c r="P147" s="91"/>
      <c r="Q147" s="91"/>
      <c r="R147" s="91"/>
      <c r="S147" s="91"/>
      <c r="T147" s="92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T147" s="17" t="s">
        <v>143</v>
      </c>
      <c r="AU147" s="17" t="s">
        <v>88</v>
      </c>
    </row>
    <row r="148" s="2" customFormat="1" ht="16.5" customHeight="1">
      <c r="A148" s="38"/>
      <c r="B148" s="39"/>
      <c r="C148" s="218" t="s">
        <v>177</v>
      </c>
      <c r="D148" s="218" t="s">
        <v>136</v>
      </c>
      <c r="E148" s="219" t="s">
        <v>493</v>
      </c>
      <c r="F148" s="220" t="s">
        <v>494</v>
      </c>
      <c r="G148" s="221" t="s">
        <v>492</v>
      </c>
      <c r="H148" s="222">
        <v>2</v>
      </c>
      <c r="I148" s="223"/>
      <c r="J148" s="224">
        <f>ROUND(I148*H148,2)</f>
        <v>0</v>
      </c>
      <c r="K148" s="220" t="s">
        <v>1</v>
      </c>
      <c r="L148" s="44"/>
      <c r="M148" s="225" t="s">
        <v>1</v>
      </c>
      <c r="N148" s="226" t="s">
        <v>44</v>
      </c>
      <c r="O148" s="91"/>
      <c r="P148" s="227">
        <f>O148*H148</f>
        <v>0</v>
      </c>
      <c r="Q148" s="227">
        <v>0</v>
      </c>
      <c r="R148" s="227">
        <f>Q148*H148</f>
        <v>0</v>
      </c>
      <c r="S148" s="227">
        <v>0</v>
      </c>
      <c r="T148" s="228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29" t="s">
        <v>226</v>
      </c>
      <c r="AT148" s="229" t="s">
        <v>136</v>
      </c>
      <c r="AU148" s="229" t="s">
        <v>88</v>
      </c>
      <c r="AY148" s="17" t="s">
        <v>133</v>
      </c>
      <c r="BE148" s="230">
        <f>IF(N148="základní",J148,0)</f>
        <v>0</v>
      </c>
      <c r="BF148" s="230">
        <f>IF(N148="snížená",J148,0)</f>
        <v>0</v>
      </c>
      <c r="BG148" s="230">
        <f>IF(N148="zákl. přenesená",J148,0)</f>
        <v>0</v>
      </c>
      <c r="BH148" s="230">
        <f>IF(N148="sníž. přenesená",J148,0)</f>
        <v>0</v>
      </c>
      <c r="BI148" s="230">
        <f>IF(N148="nulová",J148,0)</f>
        <v>0</v>
      </c>
      <c r="BJ148" s="17" t="s">
        <v>21</v>
      </c>
      <c r="BK148" s="230">
        <f>ROUND(I148*H148,2)</f>
        <v>0</v>
      </c>
      <c r="BL148" s="17" t="s">
        <v>226</v>
      </c>
      <c r="BM148" s="229" t="s">
        <v>214</v>
      </c>
    </row>
    <row r="149" s="2" customFormat="1">
      <c r="A149" s="38"/>
      <c r="B149" s="39"/>
      <c r="C149" s="40"/>
      <c r="D149" s="231" t="s">
        <v>143</v>
      </c>
      <c r="E149" s="40"/>
      <c r="F149" s="232" t="s">
        <v>494</v>
      </c>
      <c r="G149" s="40"/>
      <c r="H149" s="40"/>
      <c r="I149" s="233"/>
      <c r="J149" s="40"/>
      <c r="K149" s="40"/>
      <c r="L149" s="44"/>
      <c r="M149" s="234"/>
      <c r="N149" s="235"/>
      <c r="O149" s="91"/>
      <c r="P149" s="91"/>
      <c r="Q149" s="91"/>
      <c r="R149" s="91"/>
      <c r="S149" s="91"/>
      <c r="T149" s="92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T149" s="17" t="s">
        <v>143</v>
      </c>
      <c r="AU149" s="17" t="s">
        <v>88</v>
      </c>
    </row>
    <row r="150" s="12" customFormat="1" ht="22.8" customHeight="1">
      <c r="A150" s="12"/>
      <c r="B150" s="202"/>
      <c r="C150" s="203"/>
      <c r="D150" s="204" t="s">
        <v>78</v>
      </c>
      <c r="E150" s="216" t="s">
        <v>495</v>
      </c>
      <c r="F150" s="216" t="s">
        <v>496</v>
      </c>
      <c r="G150" s="203"/>
      <c r="H150" s="203"/>
      <c r="I150" s="206"/>
      <c r="J150" s="217">
        <f>BK150</f>
        <v>0</v>
      </c>
      <c r="K150" s="203"/>
      <c r="L150" s="208"/>
      <c r="M150" s="209"/>
      <c r="N150" s="210"/>
      <c r="O150" s="210"/>
      <c r="P150" s="211">
        <f>SUM(P151:P154)</f>
        <v>0</v>
      </c>
      <c r="Q150" s="210"/>
      <c r="R150" s="211">
        <f>SUM(R151:R154)</f>
        <v>0</v>
      </c>
      <c r="S150" s="210"/>
      <c r="T150" s="212">
        <f>SUM(T151:T154)</f>
        <v>0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213" t="s">
        <v>88</v>
      </c>
      <c r="AT150" s="214" t="s">
        <v>78</v>
      </c>
      <c r="AU150" s="214" t="s">
        <v>21</v>
      </c>
      <c r="AY150" s="213" t="s">
        <v>133</v>
      </c>
      <c r="BK150" s="215">
        <f>SUM(BK151:BK154)</f>
        <v>0</v>
      </c>
    </row>
    <row r="151" s="2" customFormat="1" ht="24.15" customHeight="1">
      <c r="A151" s="38"/>
      <c r="B151" s="39"/>
      <c r="C151" s="218" t="s">
        <v>182</v>
      </c>
      <c r="D151" s="218" t="s">
        <v>136</v>
      </c>
      <c r="E151" s="219" t="s">
        <v>501</v>
      </c>
      <c r="F151" s="220" t="s">
        <v>502</v>
      </c>
      <c r="G151" s="221" t="s">
        <v>185</v>
      </c>
      <c r="H151" s="222">
        <v>10</v>
      </c>
      <c r="I151" s="223"/>
      <c r="J151" s="224">
        <f>ROUND(I151*H151,2)</f>
        <v>0</v>
      </c>
      <c r="K151" s="220" t="s">
        <v>1</v>
      </c>
      <c r="L151" s="44"/>
      <c r="M151" s="225" t="s">
        <v>1</v>
      </c>
      <c r="N151" s="226" t="s">
        <v>44</v>
      </c>
      <c r="O151" s="91"/>
      <c r="P151" s="227">
        <f>O151*H151</f>
        <v>0</v>
      </c>
      <c r="Q151" s="227">
        <v>0</v>
      </c>
      <c r="R151" s="227">
        <f>Q151*H151</f>
        <v>0</v>
      </c>
      <c r="S151" s="227">
        <v>0</v>
      </c>
      <c r="T151" s="228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29" t="s">
        <v>226</v>
      </c>
      <c r="AT151" s="229" t="s">
        <v>136</v>
      </c>
      <c r="AU151" s="229" t="s">
        <v>88</v>
      </c>
      <c r="AY151" s="17" t="s">
        <v>133</v>
      </c>
      <c r="BE151" s="230">
        <f>IF(N151="základní",J151,0)</f>
        <v>0</v>
      </c>
      <c r="BF151" s="230">
        <f>IF(N151="snížená",J151,0)</f>
        <v>0</v>
      </c>
      <c r="BG151" s="230">
        <f>IF(N151="zákl. přenesená",J151,0)</f>
        <v>0</v>
      </c>
      <c r="BH151" s="230">
        <f>IF(N151="sníž. přenesená",J151,0)</f>
        <v>0</v>
      </c>
      <c r="BI151" s="230">
        <f>IF(N151="nulová",J151,0)</f>
        <v>0</v>
      </c>
      <c r="BJ151" s="17" t="s">
        <v>21</v>
      </c>
      <c r="BK151" s="230">
        <f>ROUND(I151*H151,2)</f>
        <v>0</v>
      </c>
      <c r="BL151" s="17" t="s">
        <v>226</v>
      </c>
      <c r="BM151" s="229" t="s">
        <v>226</v>
      </c>
    </row>
    <row r="152" s="2" customFormat="1">
      <c r="A152" s="38"/>
      <c r="B152" s="39"/>
      <c r="C152" s="40"/>
      <c r="D152" s="231" t="s">
        <v>143</v>
      </c>
      <c r="E152" s="40"/>
      <c r="F152" s="232" t="s">
        <v>502</v>
      </c>
      <c r="G152" s="40"/>
      <c r="H152" s="40"/>
      <c r="I152" s="233"/>
      <c r="J152" s="40"/>
      <c r="K152" s="40"/>
      <c r="L152" s="44"/>
      <c r="M152" s="234"/>
      <c r="N152" s="235"/>
      <c r="O152" s="91"/>
      <c r="P152" s="91"/>
      <c r="Q152" s="91"/>
      <c r="R152" s="91"/>
      <c r="S152" s="91"/>
      <c r="T152" s="92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T152" s="17" t="s">
        <v>143</v>
      </c>
      <c r="AU152" s="17" t="s">
        <v>88</v>
      </c>
    </row>
    <row r="153" s="2" customFormat="1" ht="16.5" customHeight="1">
      <c r="A153" s="38"/>
      <c r="B153" s="39"/>
      <c r="C153" s="269" t="s">
        <v>166</v>
      </c>
      <c r="D153" s="269" t="s">
        <v>279</v>
      </c>
      <c r="E153" s="270" t="s">
        <v>503</v>
      </c>
      <c r="F153" s="271" t="s">
        <v>504</v>
      </c>
      <c r="G153" s="272" t="s">
        <v>185</v>
      </c>
      <c r="H153" s="273">
        <v>10</v>
      </c>
      <c r="I153" s="274"/>
      <c r="J153" s="275">
        <f>ROUND(I153*H153,2)</f>
        <v>0</v>
      </c>
      <c r="K153" s="271" t="s">
        <v>1</v>
      </c>
      <c r="L153" s="276"/>
      <c r="M153" s="277" t="s">
        <v>1</v>
      </c>
      <c r="N153" s="278" t="s">
        <v>44</v>
      </c>
      <c r="O153" s="91"/>
      <c r="P153" s="227">
        <f>O153*H153</f>
        <v>0</v>
      </c>
      <c r="Q153" s="227">
        <v>0</v>
      </c>
      <c r="R153" s="227">
        <f>Q153*H153</f>
        <v>0</v>
      </c>
      <c r="S153" s="227">
        <v>0</v>
      </c>
      <c r="T153" s="228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29" t="s">
        <v>282</v>
      </c>
      <c r="AT153" s="229" t="s">
        <v>279</v>
      </c>
      <c r="AU153" s="229" t="s">
        <v>88</v>
      </c>
      <c r="AY153" s="17" t="s">
        <v>133</v>
      </c>
      <c r="BE153" s="230">
        <f>IF(N153="základní",J153,0)</f>
        <v>0</v>
      </c>
      <c r="BF153" s="230">
        <f>IF(N153="snížená",J153,0)</f>
        <v>0</v>
      </c>
      <c r="BG153" s="230">
        <f>IF(N153="zákl. přenesená",J153,0)</f>
        <v>0</v>
      </c>
      <c r="BH153" s="230">
        <f>IF(N153="sníž. přenesená",J153,0)</f>
        <v>0</v>
      </c>
      <c r="BI153" s="230">
        <f>IF(N153="nulová",J153,0)</f>
        <v>0</v>
      </c>
      <c r="BJ153" s="17" t="s">
        <v>21</v>
      </c>
      <c r="BK153" s="230">
        <f>ROUND(I153*H153,2)</f>
        <v>0</v>
      </c>
      <c r="BL153" s="17" t="s">
        <v>226</v>
      </c>
      <c r="BM153" s="229" t="s">
        <v>238</v>
      </c>
    </row>
    <row r="154" s="2" customFormat="1">
      <c r="A154" s="38"/>
      <c r="B154" s="39"/>
      <c r="C154" s="40"/>
      <c r="D154" s="231" t="s">
        <v>143</v>
      </c>
      <c r="E154" s="40"/>
      <c r="F154" s="232" t="s">
        <v>504</v>
      </c>
      <c r="G154" s="40"/>
      <c r="H154" s="40"/>
      <c r="I154" s="233"/>
      <c r="J154" s="40"/>
      <c r="K154" s="40"/>
      <c r="L154" s="44"/>
      <c r="M154" s="234"/>
      <c r="N154" s="235"/>
      <c r="O154" s="91"/>
      <c r="P154" s="91"/>
      <c r="Q154" s="91"/>
      <c r="R154" s="91"/>
      <c r="S154" s="91"/>
      <c r="T154" s="92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T154" s="17" t="s">
        <v>143</v>
      </c>
      <c r="AU154" s="17" t="s">
        <v>88</v>
      </c>
    </row>
    <row r="155" s="12" customFormat="1" ht="22.8" customHeight="1">
      <c r="A155" s="12"/>
      <c r="B155" s="202"/>
      <c r="C155" s="203"/>
      <c r="D155" s="204" t="s">
        <v>78</v>
      </c>
      <c r="E155" s="216" t="s">
        <v>513</v>
      </c>
      <c r="F155" s="216" t="s">
        <v>514</v>
      </c>
      <c r="G155" s="203"/>
      <c r="H155" s="203"/>
      <c r="I155" s="206"/>
      <c r="J155" s="217">
        <f>BK155</f>
        <v>0</v>
      </c>
      <c r="K155" s="203"/>
      <c r="L155" s="208"/>
      <c r="M155" s="209"/>
      <c r="N155" s="210"/>
      <c r="O155" s="210"/>
      <c r="P155" s="211">
        <f>SUM(P156:P159)</f>
        <v>0</v>
      </c>
      <c r="Q155" s="210"/>
      <c r="R155" s="211">
        <f>SUM(R156:R159)</f>
        <v>0</v>
      </c>
      <c r="S155" s="210"/>
      <c r="T155" s="212">
        <f>SUM(T156:T159)</f>
        <v>0</v>
      </c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R155" s="213" t="s">
        <v>88</v>
      </c>
      <c r="AT155" s="214" t="s">
        <v>78</v>
      </c>
      <c r="AU155" s="214" t="s">
        <v>21</v>
      </c>
      <c r="AY155" s="213" t="s">
        <v>133</v>
      </c>
      <c r="BK155" s="215">
        <f>SUM(BK156:BK159)</f>
        <v>0</v>
      </c>
    </row>
    <row r="156" s="2" customFormat="1" ht="24.15" customHeight="1">
      <c r="A156" s="38"/>
      <c r="B156" s="39"/>
      <c r="C156" s="218" t="s">
        <v>26</v>
      </c>
      <c r="D156" s="218" t="s">
        <v>136</v>
      </c>
      <c r="E156" s="219" t="s">
        <v>519</v>
      </c>
      <c r="F156" s="220" t="s">
        <v>520</v>
      </c>
      <c r="G156" s="221" t="s">
        <v>185</v>
      </c>
      <c r="H156" s="222">
        <v>110</v>
      </c>
      <c r="I156" s="223"/>
      <c r="J156" s="224">
        <f>ROUND(I156*H156,2)</f>
        <v>0</v>
      </c>
      <c r="K156" s="220" t="s">
        <v>1</v>
      </c>
      <c r="L156" s="44"/>
      <c r="M156" s="225" t="s">
        <v>1</v>
      </c>
      <c r="N156" s="226" t="s">
        <v>44</v>
      </c>
      <c r="O156" s="91"/>
      <c r="P156" s="227">
        <f>O156*H156</f>
        <v>0</v>
      </c>
      <c r="Q156" s="227">
        <v>0</v>
      </c>
      <c r="R156" s="227">
        <f>Q156*H156</f>
        <v>0</v>
      </c>
      <c r="S156" s="227">
        <v>0</v>
      </c>
      <c r="T156" s="228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29" t="s">
        <v>226</v>
      </c>
      <c r="AT156" s="229" t="s">
        <v>136</v>
      </c>
      <c r="AU156" s="229" t="s">
        <v>88</v>
      </c>
      <c r="AY156" s="17" t="s">
        <v>133</v>
      </c>
      <c r="BE156" s="230">
        <f>IF(N156="základní",J156,0)</f>
        <v>0</v>
      </c>
      <c r="BF156" s="230">
        <f>IF(N156="snížená",J156,0)</f>
        <v>0</v>
      </c>
      <c r="BG156" s="230">
        <f>IF(N156="zákl. přenesená",J156,0)</f>
        <v>0</v>
      </c>
      <c r="BH156" s="230">
        <f>IF(N156="sníž. přenesená",J156,0)</f>
        <v>0</v>
      </c>
      <c r="BI156" s="230">
        <f>IF(N156="nulová",J156,0)</f>
        <v>0</v>
      </c>
      <c r="BJ156" s="17" t="s">
        <v>21</v>
      </c>
      <c r="BK156" s="230">
        <f>ROUND(I156*H156,2)</f>
        <v>0</v>
      </c>
      <c r="BL156" s="17" t="s">
        <v>226</v>
      </c>
      <c r="BM156" s="229" t="s">
        <v>253</v>
      </c>
    </row>
    <row r="157" s="2" customFormat="1">
      <c r="A157" s="38"/>
      <c r="B157" s="39"/>
      <c r="C157" s="40"/>
      <c r="D157" s="231" t="s">
        <v>143</v>
      </c>
      <c r="E157" s="40"/>
      <c r="F157" s="232" t="s">
        <v>520</v>
      </c>
      <c r="G157" s="40"/>
      <c r="H157" s="40"/>
      <c r="I157" s="233"/>
      <c r="J157" s="40"/>
      <c r="K157" s="40"/>
      <c r="L157" s="44"/>
      <c r="M157" s="234"/>
      <c r="N157" s="235"/>
      <c r="O157" s="91"/>
      <c r="P157" s="91"/>
      <c r="Q157" s="91"/>
      <c r="R157" s="91"/>
      <c r="S157" s="91"/>
      <c r="T157" s="92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T157" s="17" t="s">
        <v>143</v>
      </c>
      <c r="AU157" s="17" t="s">
        <v>88</v>
      </c>
    </row>
    <row r="158" s="2" customFormat="1" ht="16.5" customHeight="1">
      <c r="A158" s="38"/>
      <c r="B158" s="39"/>
      <c r="C158" s="269" t="s">
        <v>198</v>
      </c>
      <c r="D158" s="269" t="s">
        <v>279</v>
      </c>
      <c r="E158" s="270" t="s">
        <v>653</v>
      </c>
      <c r="F158" s="271" t="s">
        <v>654</v>
      </c>
      <c r="G158" s="272" t="s">
        <v>185</v>
      </c>
      <c r="H158" s="273">
        <v>110</v>
      </c>
      <c r="I158" s="274"/>
      <c r="J158" s="275">
        <f>ROUND(I158*H158,2)</f>
        <v>0</v>
      </c>
      <c r="K158" s="271" t="s">
        <v>1</v>
      </c>
      <c r="L158" s="276"/>
      <c r="M158" s="277" t="s">
        <v>1</v>
      </c>
      <c r="N158" s="278" t="s">
        <v>44</v>
      </c>
      <c r="O158" s="91"/>
      <c r="P158" s="227">
        <f>O158*H158</f>
        <v>0</v>
      </c>
      <c r="Q158" s="227">
        <v>0</v>
      </c>
      <c r="R158" s="227">
        <f>Q158*H158</f>
        <v>0</v>
      </c>
      <c r="S158" s="227">
        <v>0</v>
      </c>
      <c r="T158" s="228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29" t="s">
        <v>282</v>
      </c>
      <c r="AT158" s="229" t="s">
        <v>279</v>
      </c>
      <c r="AU158" s="229" t="s">
        <v>88</v>
      </c>
      <c r="AY158" s="17" t="s">
        <v>133</v>
      </c>
      <c r="BE158" s="230">
        <f>IF(N158="základní",J158,0)</f>
        <v>0</v>
      </c>
      <c r="BF158" s="230">
        <f>IF(N158="snížená",J158,0)</f>
        <v>0</v>
      </c>
      <c r="BG158" s="230">
        <f>IF(N158="zákl. přenesená",J158,0)</f>
        <v>0</v>
      </c>
      <c r="BH158" s="230">
        <f>IF(N158="sníž. přenesená",J158,0)</f>
        <v>0</v>
      </c>
      <c r="BI158" s="230">
        <f>IF(N158="nulová",J158,0)</f>
        <v>0</v>
      </c>
      <c r="BJ158" s="17" t="s">
        <v>21</v>
      </c>
      <c r="BK158" s="230">
        <f>ROUND(I158*H158,2)</f>
        <v>0</v>
      </c>
      <c r="BL158" s="17" t="s">
        <v>226</v>
      </c>
      <c r="BM158" s="229" t="s">
        <v>266</v>
      </c>
    </row>
    <row r="159" s="2" customFormat="1">
      <c r="A159" s="38"/>
      <c r="B159" s="39"/>
      <c r="C159" s="40"/>
      <c r="D159" s="231" t="s">
        <v>143</v>
      </c>
      <c r="E159" s="40"/>
      <c r="F159" s="232" t="s">
        <v>654</v>
      </c>
      <c r="G159" s="40"/>
      <c r="H159" s="40"/>
      <c r="I159" s="233"/>
      <c r="J159" s="40"/>
      <c r="K159" s="40"/>
      <c r="L159" s="44"/>
      <c r="M159" s="234"/>
      <c r="N159" s="235"/>
      <c r="O159" s="91"/>
      <c r="P159" s="91"/>
      <c r="Q159" s="91"/>
      <c r="R159" s="91"/>
      <c r="S159" s="91"/>
      <c r="T159" s="92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T159" s="17" t="s">
        <v>143</v>
      </c>
      <c r="AU159" s="17" t="s">
        <v>88</v>
      </c>
    </row>
    <row r="160" s="12" customFormat="1" ht="22.8" customHeight="1">
      <c r="A160" s="12"/>
      <c r="B160" s="202"/>
      <c r="C160" s="203"/>
      <c r="D160" s="204" t="s">
        <v>78</v>
      </c>
      <c r="E160" s="216" t="s">
        <v>527</v>
      </c>
      <c r="F160" s="216" t="s">
        <v>528</v>
      </c>
      <c r="G160" s="203"/>
      <c r="H160" s="203"/>
      <c r="I160" s="206"/>
      <c r="J160" s="217">
        <f>BK160</f>
        <v>0</v>
      </c>
      <c r="K160" s="203"/>
      <c r="L160" s="208"/>
      <c r="M160" s="209"/>
      <c r="N160" s="210"/>
      <c r="O160" s="210"/>
      <c r="P160" s="211">
        <f>SUM(P161:P166)</f>
        <v>0</v>
      </c>
      <c r="Q160" s="210"/>
      <c r="R160" s="211">
        <f>SUM(R161:R166)</f>
        <v>0</v>
      </c>
      <c r="S160" s="210"/>
      <c r="T160" s="212">
        <f>SUM(T161:T166)</f>
        <v>0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213" t="s">
        <v>88</v>
      </c>
      <c r="AT160" s="214" t="s">
        <v>78</v>
      </c>
      <c r="AU160" s="214" t="s">
        <v>21</v>
      </c>
      <c r="AY160" s="213" t="s">
        <v>133</v>
      </c>
      <c r="BK160" s="215">
        <f>SUM(BK161:BK166)</f>
        <v>0</v>
      </c>
    </row>
    <row r="161" s="2" customFormat="1" ht="24.15" customHeight="1">
      <c r="A161" s="38"/>
      <c r="B161" s="39"/>
      <c r="C161" s="218" t="s">
        <v>203</v>
      </c>
      <c r="D161" s="218" t="s">
        <v>136</v>
      </c>
      <c r="E161" s="219" t="s">
        <v>529</v>
      </c>
      <c r="F161" s="220" t="s">
        <v>530</v>
      </c>
      <c r="G161" s="221" t="s">
        <v>275</v>
      </c>
      <c r="H161" s="222">
        <v>8</v>
      </c>
      <c r="I161" s="223"/>
      <c r="J161" s="224">
        <f>ROUND(I161*H161,2)</f>
        <v>0</v>
      </c>
      <c r="K161" s="220" t="s">
        <v>1</v>
      </c>
      <c r="L161" s="44"/>
      <c r="M161" s="225" t="s">
        <v>1</v>
      </c>
      <c r="N161" s="226" t="s">
        <v>44</v>
      </c>
      <c r="O161" s="91"/>
      <c r="P161" s="227">
        <f>O161*H161</f>
        <v>0</v>
      </c>
      <c r="Q161" s="227">
        <v>0</v>
      </c>
      <c r="R161" s="227">
        <f>Q161*H161</f>
        <v>0</v>
      </c>
      <c r="S161" s="227">
        <v>0</v>
      </c>
      <c r="T161" s="228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29" t="s">
        <v>226</v>
      </c>
      <c r="AT161" s="229" t="s">
        <v>136</v>
      </c>
      <c r="AU161" s="229" t="s">
        <v>88</v>
      </c>
      <c r="AY161" s="17" t="s">
        <v>133</v>
      </c>
      <c r="BE161" s="230">
        <f>IF(N161="základní",J161,0)</f>
        <v>0</v>
      </c>
      <c r="BF161" s="230">
        <f>IF(N161="snížená",J161,0)</f>
        <v>0</v>
      </c>
      <c r="BG161" s="230">
        <f>IF(N161="zákl. přenesená",J161,0)</f>
        <v>0</v>
      </c>
      <c r="BH161" s="230">
        <f>IF(N161="sníž. přenesená",J161,0)</f>
        <v>0</v>
      </c>
      <c r="BI161" s="230">
        <f>IF(N161="nulová",J161,0)</f>
        <v>0</v>
      </c>
      <c r="BJ161" s="17" t="s">
        <v>21</v>
      </c>
      <c r="BK161" s="230">
        <f>ROUND(I161*H161,2)</f>
        <v>0</v>
      </c>
      <c r="BL161" s="17" t="s">
        <v>226</v>
      </c>
      <c r="BM161" s="229" t="s">
        <v>278</v>
      </c>
    </row>
    <row r="162" s="2" customFormat="1">
      <c r="A162" s="38"/>
      <c r="B162" s="39"/>
      <c r="C162" s="40"/>
      <c r="D162" s="231" t="s">
        <v>143</v>
      </c>
      <c r="E162" s="40"/>
      <c r="F162" s="232" t="s">
        <v>530</v>
      </c>
      <c r="G162" s="40"/>
      <c r="H162" s="40"/>
      <c r="I162" s="233"/>
      <c r="J162" s="40"/>
      <c r="K162" s="40"/>
      <c r="L162" s="44"/>
      <c r="M162" s="234"/>
      <c r="N162" s="235"/>
      <c r="O162" s="91"/>
      <c r="P162" s="91"/>
      <c r="Q162" s="91"/>
      <c r="R162" s="91"/>
      <c r="S162" s="91"/>
      <c r="T162" s="92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T162" s="17" t="s">
        <v>143</v>
      </c>
      <c r="AU162" s="17" t="s">
        <v>88</v>
      </c>
    </row>
    <row r="163" s="2" customFormat="1" ht="16.5" customHeight="1">
      <c r="A163" s="38"/>
      <c r="B163" s="39"/>
      <c r="C163" s="269" t="s">
        <v>210</v>
      </c>
      <c r="D163" s="269" t="s">
        <v>279</v>
      </c>
      <c r="E163" s="270" t="s">
        <v>536</v>
      </c>
      <c r="F163" s="271" t="s">
        <v>537</v>
      </c>
      <c r="G163" s="272" t="s">
        <v>533</v>
      </c>
      <c r="H163" s="273">
        <v>4</v>
      </c>
      <c r="I163" s="274"/>
      <c r="J163" s="275">
        <f>ROUND(I163*H163,2)</f>
        <v>0</v>
      </c>
      <c r="K163" s="271" t="s">
        <v>1</v>
      </c>
      <c r="L163" s="276"/>
      <c r="M163" s="277" t="s">
        <v>1</v>
      </c>
      <c r="N163" s="278" t="s">
        <v>44</v>
      </c>
      <c r="O163" s="91"/>
      <c r="P163" s="227">
        <f>O163*H163</f>
        <v>0</v>
      </c>
      <c r="Q163" s="227">
        <v>0</v>
      </c>
      <c r="R163" s="227">
        <f>Q163*H163</f>
        <v>0</v>
      </c>
      <c r="S163" s="227">
        <v>0</v>
      </c>
      <c r="T163" s="228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29" t="s">
        <v>282</v>
      </c>
      <c r="AT163" s="229" t="s">
        <v>279</v>
      </c>
      <c r="AU163" s="229" t="s">
        <v>88</v>
      </c>
      <c r="AY163" s="17" t="s">
        <v>133</v>
      </c>
      <c r="BE163" s="230">
        <f>IF(N163="základní",J163,0)</f>
        <v>0</v>
      </c>
      <c r="BF163" s="230">
        <f>IF(N163="snížená",J163,0)</f>
        <v>0</v>
      </c>
      <c r="BG163" s="230">
        <f>IF(N163="zákl. přenesená",J163,0)</f>
        <v>0</v>
      </c>
      <c r="BH163" s="230">
        <f>IF(N163="sníž. přenesená",J163,0)</f>
        <v>0</v>
      </c>
      <c r="BI163" s="230">
        <f>IF(N163="nulová",J163,0)</f>
        <v>0</v>
      </c>
      <c r="BJ163" s="17" t="s">
        <v>21</v>
      </c>
      <c r="BK163" s="230">
        <f>ROUND(I163*H163,2)</f>
        <v>0</v>
      </c>
      <c r="BL163" s="17" t="s">
        <v>226</v>
      </c>
      <c r="BM163" s="229" t="s">
        <v>289</v>
      </c>
    </row>
    <row r="164" s="2" customFormat="1">
      <c r="A164" s="38"/>
      <c r="B164" s="39"/>
      <c r="C164" s="40"/>
      <c r="D164" s="231" t="s">
        <v>143</v>
      </c>
      <c r="E164" s="40"/>
      <c r="F164" s="232" t="s">
        <v>537</v>
      </c>
      <c r="G164" s="40"/>
      <c r="H164" s="40"/>
      <c r="I164" s="233"/>
      <c r="J164" s="40"/>
      <c r="K164" s="40"/>
      <c r="L164" s="44"/>
      <c r="M164" s="234"/>
      <c r="N164" s="235"/>
      <c r="O164" s="91"/>
      <c r="P164" s="91"/>
      <c r="Q164" s="91"/>
      <c r="R164" s="91"/>
      <c r="S164" s="91"/>
      <c r="T164" s="92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T164" s="17" t="s">
        <v>143</v>
      </c>
      <c r="AU164" s="17" t="s">
        <v>88</v>
      </c>
    </row>
    <row r="165" s="2" customFormat="1" ht="24.15" customHeight="1">
      <c r="A165" s="38"/>
      <c r="B165" s="39"/>
      <c r="C165" s="269" t="s">
        <v>214</v>
      </c>
      <c r="D165" s="269" t="s">
        <v>279</v>
      </c>
      <c r="E165" s="270" t="s">
        <v>538</v>
      </c>
      <c r="F165" s="271" t="s">
        <v>539</v>
      </c>
      <c r="G165" s="272" t="s">
        <v>540</v>
      </c>
      <c r="H165" s="273">
        <v>0.10000000000000001</v>
      </c>
      <c r="I165" s="274"/>
      <c r="J165" s="275">
        <f>ROUND(I165*H165,2)</f>
        <v>0</v>
      </c>
      <c r="K165" s="271" t="s">
        <v>1</v>
      </c>
      <c r="L165" s="276"/>
      <c r="M165" s="277" t="s">
        <v>1</v>
      </c>
      <c r="N165" s="278" t="s">
        <v>44</v>
      </c>
      <c r="O165" s="91"/>
      <c r="P165" s="227">
        <f>O165*H165</f>
        <v>0</v>
      </c>
      <c r="Q165" s="227">
        <v>0</v>
      </c>
      <c r="R165" s="227">
        <f>Q165*H165</f>
        <v>0</v>
      </c>
      <c r="S165" s="227">
        <v>0</v>
      </c>
      <c r="T165" s="228">
        <f>S165*H165</f>
        <v>0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229" t="s">
        <v>282</v>
      </c>
      <c r="AT165" s="229" t="s">
        <v>279</v>
      </c>
      <c r="AU165" s="229" t="s">
        <v>88</v>
      </c>
      <c r="AY165" s="17" t="s">
        <v>133</v>
      </c>
      <c r="BE165" s="230">
        <f>IF(N165="základní",J165,0)</f>
        <v>0</v>
      </c>
      <c r="BF165" s="230">
        <f>IF(N165="snížená",J165,0)</f>
        <v>0</v>
      </c>
      <c r="BG165" s="230">
        <f>IF(N165="zákl. přenesená",J165,0)</f>
        <v>0</v>
      </c>
      <c r="BH165" s="230">
        <f>IF(N165="sníž. přenesená",J165,0)</f>
        <v>0</v>
      </c>
      <c r="BI165" s="230">
        <f>IF(N165="nulová",J165,0)</f>
        <v>0</v>
      </c>
      <c r="BJ165" s="17" t="s">
        <v>21</v>
      </c>
      <c r="BK165" s="230">
        <f>ROUND(I165*H165,2)</f>
        <v>0</v>
      </c>
      <c r="BL165" s="17" t="s">
        <v>226</v>
      </c>
      <c r="BM165" s="229" t="s">
        <v>301</v>
      </c>
    </row>
    <row r="166" s="2" customFormat="1">
      <c r="A166" s="38"/>
      <c r="B166" s="39"/>
      <c r="C166" s="40"/>
      <c r="D166" s="231" t="s">
        <v>143</v>
      </c>
      <c r="E166" s="40"/>
      <c r="F166" s="232" t="s">
        <v>539</v>
      </c>
      <c r="G166" s="40"/>
      <c r="H166" s="40"/>
      <c r="I166" s="233"/>
      <c r="J166" s="40"/>
      <c r="K166" s="40"/>
      <c r="L166" s="44"/>
      <c r="M166" s="234"/>
      <c r="N166" s="235"/>
      <c r="O166" s="91"/>
      <c r="P166" s="91"/>
      <c r="Q166" s="91"/>
      <c r="R166" s="91"/>
      <c r="S166" s="91"/>
      <c r="T166" s="92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T166" s="17" t="s">
        <v>143</v>
      </c>
      <c r="AU166" s="17" t="s">
        <v>88</v>
      </c>
    </row>
    <row r="167" s="12" customFormat="1" ht="22.8" customHeight="1">
      <c r="A167" s="12"/>
      <c r="B167" s="202"/>
      <c r="C167" s="203"/>
      <c r="D167" s="204" t="s">
        <v>78</v>
      </c>
      <c r="E167" s="216" t="s">
        <v>545</v>
      </c>
      <c r="F167" s="216" t="s">
        <v>546</v>
      </c>
      <c r="G167" s="203"/>
      <c r="H167" s="203"/>
      <c r="I167" s="206"/>
      <c r="J167" s="217">
        <f>BK167</f>
        <v>0</v>
      </c>
      <c r="K167" s="203"/>
      <c r="L167" s="208"/>
      <c r="M167" s="209"/>
      <c r="N167" s="210"/>
      <c r="O167" s="210"/>
      <c r="P167" s="211">
        <f>SUM(P168:P173)</f>
        <v>0</v>
      </c>
      <c r="Q167" s="210"/>
      <c r="R167" s="211">
        <f>SUM(R168:R173)</f>
        <v>0</v>
      </c>
      <c r="S167" s="210"/>
      <c r="T167" s="212">
        <f>SUM(T168:T173)</f>
        <v>0</v>
      </c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R167" s="213" t="s">
        <v>88</v>
      </c>
      <c r="AT167" s="214" t="s">
        <v>78</v>
      </c>
      <c r="AU167" s="214" t="s">
        <v>21</v>
      </c>
      <c r="AY167" s="213" t="s">
        <v>133</v>
      </c>
      <c r="BK167" s="215">
        <f>SUM(BK168:BK173)</f>
        <v>0</v>
      </c>
    </row>
    <row r="168" s="2" customFormat="1" ht="33" customHeight="1">
      <c r="A168" s="38"/>
      <c r="B168" s="39"/>
      <c r="C168" s="218" t="s">
        <v>8</v>
      </c>
      <c r="D168" s="218" t="s">
        <v>136</v>
      </c>
      <c r="E168" s="219" t="s">
        <v>655</v>
      </c>
      <c r="F168" s="220" t="s">
        <v>565</v>
      </c>
      <c r="G168" s="221" t="s">
        <v>275</v>
      </c>
      <c r="H168" s="222">
        <v>1</v>
      </c>
      <c r="I168" s="223"/>
      <c r="J168" s="224">
        <f>ROUND(I168*H168,2)</f>
        <v>0</v>
      </c>
      <c r="K168" s="220" t="s">
        <v>1</v>
      </c>
      <c r="L168" s="44"/>
      <c r="M168" s="225" t="s">
        <v>1</v>
      </c>
      <c r="N168" s="226" t="s">
        <v>44</v>
      </c>
      <c r="O168" s="91"/>
      <c r="P168" s="227">
        <f>O168*H168</f>
        <v>0</v>
      </c>
      <c r="Q168" s="227">
        <v>0</v>
      </c>
      <c r="R168" s="227">
        <f>Q168*H168</f>
        <v>0</v>
      </c>
      <c r="S168" s="227">
        <v>0</v>
      </c>
      <c r="T168" s="228">
        <f>S168*H168</f>
        <v>0</v>
      </c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R168" s="229" t="s">
        <v>226</v>
      </c>
      <c r="AT168" s="229" t="s">
        <v>136</v>
      </c>
      <c r="AU168" s="229" t="s">
        <v>88</v>
      </c>
      <c r="AY168" s="17" t="s">
        <v>133</v>
      </c>
      <c r="BE168" s="230">
        <f>IF(N168="základní",J168,0)</f>
        <v>0</v>
      </c>
      <c r="BF168" s="230">
        <f>IF(N168="snížená",J168,0)</f>
        <v>0</v>
      </c>
      <c r="BG168" s="230">
        <f>IF(N168="zákl. přenesená",J168,0)</f>
        <v>0</v>
      </c>
      <c r="BH168" s="230">
        <f>IF(N168="sníž. přenesená",J168,0)</f>
        <v>0</v>
      </c>
      <c r="BI168" s="230">
        <f>IF(N168="nulová",J168,0)</f>
        <v>0</v>
      </c>
      <c r="BJ168" s="17" t="s">
        <v>21</v>
      </c>
      <c r="BK168" s="230">
        <f>ROUND(I168*H168,2)</f>
        <v>0</v>
      </c>
      <c r="BL168" s="17" t="s">
        <v>226</v>
      </c>
      <c r="BM168" s="229" t="s">
        <v>310</v>
      </c>
    </row>
    <row r="169" s="2" customFormat="1">
      <c r="A169" s="38"/>
      <c r="B169" s="39"/>
      <c r="C169" s="40"/>
      <c r="D169" s="231" t="s">
        <v>143</v>
      </c>
      <c r="E169" s="40"/>
      <c r="F169" s="232" t="s">
        <v>565</v>
      </c>
      <c r="G169" s="40"/>
      <c r="H169" s="40"/>
      <c r="I169" s="233"/>
      <c r="J169" s="40"/>
      <c r="K169" s="40"/>
      <c r="L169" s="44"/>
      <c r="M169" s="234"/>
      <c r="N169" s="235"/>
      <c r="O169" s="91"/>
      <c r="P169" s="91"/>
      <c r="Q169" s="91"/>
      <c r="R169" s="91"/>
      <c r="S169" s="91"/>
      <c r="T169" s="92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T169" s="17" t="s">
        <v>143</v>
      </c>
      <c r="AU169" s="17" t="s">
        <v>88</v>
      </c>
    </row>
    <row r="170" s="2" customFormat="1" ht="16.5" customHeight="1">
      <c r="A170" s="38"/>
      <c r="B170" s="39"/>
      <c r="C170" s="269" t="s">
        <v>226</v>
      </c>
      <c r="D170" s="269" t="s">
        <v>279</v>
      </c>
      <c r="E170" s="270" t="s">
        <v>656</v>
      </c>
      <c r="F170" s="271" t="s">
        <v>657</v>
      </c>
      <c r="G170" s="272" t="s">
        <v>275</v>
      </c>
      <c r="H170" s="273">
        <v>1</v>
      </c>
      <c r="I170" s="274"/>
      <c r="J170" s="275">
        <f>ROUND(I170*H170,2)</f>
        <v>0</v>
      </c>
      <c r="K170" s="271" t="s">
        <v>1</v>
      </c>
      <c r="L170" s="276"/>
      <c r="M170" s="277" t="s">
        <v>1</v>
      </c>
      <c r="N170" s="278" t="s">
        <v>44</v>
      </c>
      <c r="O170" s="91"/>
      <c r="P170" s="227">
        <f>O170*H170</f>
        <v>0</v>
      </c>
      <c r="Q170" s="227">
        <v>0</v>
      </c>
      <c r="R170" s="227">
        <f>Q170*H170</f>
        <v>0</v>
      </c>
      <c r="S170" s="227">
        <v>0</v>
      </c>
      <c r="T170" s="228">
        <f>S170*H170</f>
        <v>0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229" t="s">
        <v>282</v>
      </c>
      <c r="AT170" s="229" t="s">
        <v>279</v>
      </c>
      <c r="AU170" s="229" t="s">
        <v>88</v>
      </c>
      <c r="AY170" s="17" t="s">
        <v>133</v>
      </c>
      <c r="BE170" s="230">
        <f>IF(N170="základní",J170,0)</f>
        <v>0</v>
      </c>
      <c r="BF170" s="230">
        <f>IF(N170="snížená",J170,0)</f>
        <v>0</v>
      </c>
      <c r="BG170" s="230">
        <f>IF(N170="zákl. přenesená",J170,0)</f>
        <v>0</v>
      </c>
      <c r="BH170" s="230">
        <f>IF(N170="sníž. přenesená",J170,0)</f>
        <v>0</v>
      </c>
      <c r="BI170" s="230">
        <f>IF(N170="nulová",J170,0)</f>
        <v>0</v>
      </c>
      <c r="BJ170" s="17" t="s">
        <v>21</v>
      </c>
      <c r="BK170" s="230">
        <f>ROUND(I170*H170,2)</f>
        <v>0</v>
      </c>
      <c r="BL170" s="17" t="s">
        <v>226</v>
      </c>
      <c r="BM170" s="229" t="s">
        <v>282</v>
      </c>
    </row>
    <row r="171" s="2" customFormat="1">
      <c r="A171" s="38"/>
      <c r="B171" s="39"/>
      <c r="C171" s="40"/>
      <c r="D171" s="231" t="s">
        <v>143</v>
      </c>
      <c r="E171" s="40"/>
      <c r="F171" s="232" t="s">
        <v>657</v>
      </c>
      <c r="G171" s="40"/>
      <c r="H171" s="40"/>
      <c r="I171" s="233"/>
      <c r="J171" s="40"/>
      <c r="K171" s="40"/>
      <c r="L171" s="44"/>
      <c r="M171" s="234"/>
      <c r="N171" s="235"/>
      <c r="O171" s="91"/>
      <c r="P171" s="91"/>
      <c r="Q171" s="91"/>
      <c r="R171" s="91"/>
      <c r="S171" s="91"/>
      <c r="T171" s="92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T171" s="17" t="s">
        <v>143</v>
      </c>
      <c r="AU171" s="17" t="s">
        <v>88</v>
      </c>
    </row>
    <row r="172" s="2" customFormat="1" ht="16.5" customHeight="1">
      <c r="A172" s="38"/>
      <c r="B172" s="39"/>
      <c r="C172" s="218" t="s">
        <v>231</v>
      </c>
      <c r="D172" s="218" t="s">
        <v>136</v>
      </c>
      <c r="E172" s="219" t="s">
        <v>591</v>
      </c>
      <c r="F172" s="220" t="s">
        <v>592</v>
      </c>
      <c r="G172" s="221" t="s">
        <v>275</v>
      </c>
      <c r="H172" s="222">
        <v>1</v>
      </c>
      <c r="I172" s="223"/>
      <c r="J172" s="224">
        <f>ROUND(I172*H172,2)</f>
        <v>0</v>
      </c>
      <c r="K172" s="220" t="s">
        <v>1</v>
      </c>
      <c r="L172" s="44"/>
      <c r="M172" s="225" t="s">
        <v>1</v>
      </c>
      <c r="N172" s="226" t="s">
        <v>44</v>
      </c>
      <c r="O172" s="91"/>
      <c r="P172" s="227">
        <f>O172*H172</f>
        <v>0</v>
      </c>
      <c r="Q172" s="227">
        <v>0</v>
      </c>
      <c r="R172" s="227">
        <f>Q172*H172</f>
        <v>0</v>
      </c>
      <c r="S172" s="227">
        <v>0</v>
      </c>
      <c r="T172" s="228">
        <f>S172*H172</f>
        <v>0</v>
      </c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R172" s="229" t="s">
        <v>226</v>
      </c>
      <c r="AT172" s="229" t="s">
        <v>136</v>
      </c>
      <c r="AU172" s="229" t="s">
        <v>88</v>
      </c>
      <c r="AY172" s="17" t="s">
        <v>133</v>
      </c>
      <c r="BE172" s="230">
        <f>IF(N172="základní",J172,0)</f>
        <v>0</v>
      </c>
      <c r="BF172" s="230">
        <f>IF(N172="snížená",J172,0)</f>
        <v>0</v>
      </c>
      <c r="BG172" s="230">
        <f>IF(N172="zákl. přenesená",J172,0)</f>
        <v>0</v>
      </c>
      <c r="BH172" s="230">
        <f>IF(N172="sníž. přenesená",J172,0)</f>
        <v>0</v>
      </c>
      <c r="BI172" s="230">
        <f>IF(N172="nulová",J172,0)</f>
        <v>0</v>
      </c>
      <c r="BJ172" s="17" t="s">
        <v>21</v>
      </c>
      <c r="BK172" s="230">
        <f>ROUND(I172*H172,2)</f>
        <v>0</v>
      </c>
      <c r="BL172" s="17" t="s">
        <v>226</v>
      </c>
      <c r="BM172" s="229" t="s">
        <v>329</v>
      </c>
    </row>
    <row r="173" s="2" customFormat="1">
      <c r="A173" s="38"/>
      <c r="B173" s="39"/>
      <c r="C173" s="40"/>
      <c r="D173" s="231" t="s">
        <v>143</v>
      </c>
      <c r="E173" s="40"/>
      <c r="F173" s="232" t="s">
        <v>592</v>
      </c>
      <c r="G173" s="40"/>
      <c r="H173" s="40"/>
      <c r="I173" s="233"/>
      <c r="J173" s="40"/>
      <c r="K173" s="40"/>
      <c r="L173" s="44"/>
      <c r="M173" s="234"/>
      <c r="N173" s="235"/>
      <c r="O173" s="91"/>
      <c r="P173" s="91"/>
      <c r="Q173" s="91"/>
      <c r="R173" s="91"/>
      <c r="S173" s="91"/>
      <c r="T173" s="92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T173" s="17" t="s">
        <v>143</v>
      </c>
      <c r="AU173" s="17" t="s">
        <v>88</v>
      </c>
    </row>
    <row r="174" s="12" customFormat="1" ht="22.8" customHeight="1">
      <c r="A174" s="12"/>
      <c r="B174" s="202"/>
      <c r="C174" s="203"/>
      <c r="D174" s="204" t="s">
        <v>78</v>
      </c>
      <c r="E174" s="216" t="s">
        <v>608</v>
      </c>
      <c r="F174" s="216" t="s">
        <v>609</v>
      </c>
      <c r="G174" s="203"/>
      <c r="H174" s="203"/>
      <c r="I174" s="206"/>
      <c r="J174" s="217">
        <f>BK174</f>
        <v>0</v>
      </c>
      <c r="K174" s="203"/>
      <c r="L174" s="208"/>
      <c r="M174" s="209"/>
      <c r="N174" s="210"/>
      <c r="O174" s="210"/>
      <c r="P174" s="211">
        <f>SUM(P175:P178)</f>
        <v>0</v>
      </c>
      <c r="Q174" s="210"/>
      <c r="R174" s="211">
        <f>SUM(R175:R178)</f>
        <v>0</v>
      </c>
      <c r="S174" s="210"/>
      <c r="T174" s="212">
        <f>SUM(T175:T178)</f>
        <v>0</v>
      </c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R174" s="213" t="s">
        <v>88</v>
      </c>
      <c r="AT174" s="214" t="s">
        <v>78</v>
      </c>
      <c r="AU174" s="214" t="s">
        <v>21</v>
      </c>
      <c r="AY174" s="213" t="s">
        <v>133</v>
      </c>
      <c r="BK174" s="215">
        <f>SUM(BK175:BK178)</f>
        <v>0</v>
      </c>
    </row>
    <row r="175" s="2" customFormat="1" ht="33" customHeight="1">
      <c r="A175" s="38"/>
      <c r="B175" s="39"/>
      <c r="C175" s="218" t="s">
        <v>238</v>
      </c>
      <c r="D175" s="218" t="s">
        <v>136</v>
      </c>
      <c r="E175" s="219" t="s">
        <v>610</v>
      </c>
      <c r="F175" s="220" t="s">
        <v>658</v>
      </c>
      <c r="G175" s="221" t="s">
        <v>275</v>
      </c>
      <c r="H175" s="222">
        <v>1</v>
      </c>
      <c r="I175" s="223"/>
      <c r="J175" s="224">
        <f>ROUND(I175*H175,2)</f>
        <v>0</v>
      </c>
      <c r="K175" s="220" t="s">
        <v>1</v>
      </c>
      <c r="L175" s="44"/>
      <c r="M175" s="225" t="s">
        <v>1</v>
      </c>
      <c r="N175" s="226" t="s">
        <v>44</v>
      </c>
      <c r="O175" s="91"/>
      <c r="P175" s="227">
        <f>O175*H175</f>
        <v>0</v>
      </c>
      <c r="Q175" s="227">
        <v>0</v>
      </c>
      <c r="R175" s="227">
        <f>Q175*H175</f>
        <v>0</v>
      </c>
      <c r="S175" s="227">
        <v>0</v>
      </c>
      <c r="T175" s="228">
        <f>S175*H175</f>
        <v>0</v>
      </c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R175" s="229" t="s">
        <v>226</v>
      </c>
      <c r="AT175" s="229" t="s">
        <v>136</v>
      </c>
      <c r="AU175" s="229" t="s">
        <v>88</v>
      </c>
      <c r="AY175" s="17" t="s">
        <v>133</v>
      </c>
      <c r="BE175" s="230">
        <f>IF(N175="základní",J175,0)</f>
        <v>0</v>
      </c>
      <c r="BF175" s="230">
        <f>IF(N175="snížená",J175,0)</f>
        <v>0</v>
      </c>
      <c r="BG175" s="230">
        <f>IF(N175="zákl. přenesená",J175,0)</f>
        <v>0</v>
      </c>
      <c r="BH175" s="230">
        <f>IF(N175="sníž. přenesená",J175,0)</f>
        <v>0</v>
      </c>
      <c r="BI175" s="230">
        <f>IF(N175="nulová",J175,0)</f>
        <v>0</v>
      </c>
      <c r="BJ175" s="17" t="s">
        <v>21</v>
      </c>
      <c r="BK175" s="230">
        <f>ROUND(I175*H175,2)</f>
        <v>0</v>
      </c>
      <c r="BL175" s="17" t="s">
        <v>226</v>
      </c>
      <c r="BM175" s="229" t="s">
        <v>341</v>
      </c>
    </row>
    <row r="176" s="2" customFormat="1">
      <c r="A176" s="38"/>
      <c r="B176" s="39"/>
      <c r="C176" s="40"/>
      <c r="D176" s="231" t="s">
        <v>143</v>
      </c>
      <c r="E176" s="40"/>
      <c r="F176" s="232" t="s">
        <v>658</v>
      </c>
      <c r="G176" s="40"/>
      <c r="H176" s="40"/>
      <c r="I176" s="233"/>
      <c r="J176" s="40"/>
      <c r="K176" s="40"/>
      <c r="L176" s="44"/>
      <c r="M176" s="234"/>
      <c r="N176" s="235"/>
      <c r="O176" s="91"/>
      <c r="P176" s="91"/>
      <c r="Q176" s="91"/>
      <c r="R176" s="91"/>
      <c r="S176" s="91"/>
      <c r="T176" s="92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T176" s="17" t="s">
        <v>143</v>
      </c>
      <c r="AU176" s="17" t="s">
        <v>88</v>
      </c>
    </row>
    <row r="177" s="2" customFormat="1" ht="33" customHeight="1">
      <c r="A177" s="38"/>
      <c r="B177" s="39"/>
      <c r="C177" s="269" t="s">
        <v>247</v>
      </c>
      <c r="D177" s="269" t="s">
        <v>279</v>
      </c>
      <c r="E177" s="270" t="s">
        <v>613</v>
      </c>
      <c r="F177" s="271" t="s">
        <v>659</v>
      </c>
      <c r="G177" s="272" t="s">
        <v>533</v>
      </c>
      <c r="H177" s="273">
        <v>1</v>
      </c>
      <c r="I177" s="274"/>
      <c r="J177" s="275">
        <f>ROUND(I177*H177,2)</f>
        <v>0</v>
      </c>
      <c r="K177" s="271" t="s">
        <v>1</v>
      </c>
      <c r="L177" s="276"/>
      <c r="M177" s="277" t="s">
        <v>1</v>
      </c>
      <c r="N177" s="278" t="s">
        <v>44</v>
      </c>
      <c r="O177" s="91"/>
      <c r="P177" s="227">
        <f>O177*H177</f>
        <v>0</v>
      </c>
      <c r="Q177" s="227">
        <v>0</v>
      </c>
      <c r="R177" s="227">
        <f>Q177*H177</f>
        <v>0</v>
      </c>
      <c r="S177" s="227">
        <v>0</v>
      </c>
      <c r="T177" s="228">
        <f>S177*H177</f>
        <v>0</v>
      </c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R177" s="229" t="s">
        <v>282</v>
      </c>
      <c r="AT177" s="229" t="s">
        <v>279</v>
      </c>
      <c r="AU177" s="229" t="s">
        <v>88</v>
      </c>
      <c r="AY177" s="17" t="s">
        <v>133</v>
      </c>
      <c r="BE177" s="230">
        <f>IF(N177="základní",J177,0)</f>
        <v>0</v>
      </c>
      <c r="BF177" s="230">
        <f>IF(N177="snížená",J177,0)</f>
        <v>0</v>
      </c>
      <c r="BG177" s="230">
        <f>IF(N177="zákl. přenesená",J177,0)</f>
        <v>0</v>
      </c>
      <c r="BH177" s="230">
        <f>IF(N177="sníž. přenesená",J177,0)</f>
        <v>0</v>
      </c>
      <c r="BI177" s="230">
        <f>IF(N177="nulová",J177,0)</f>
        <v>0</v>
      </c>
      <c r="BJ177" s="17" t="s">
        <v>21</v>
      </c>
      <c r="BK177" s="230">
        <f>ROUND(I177*H177,2)</f>
        <v>0</v>
      </c>
      <c r="BL177" s="17" t="s">
        <v>226</v>
      </c>
      <c r="BM177" s="229" t="s">
        <v>351</v>
      </c>
    </row>
    <row r="178" s="2" customFormat="1">
      <c r="A178" s="38"/>
      <c r="B178" s="39"/>
      <c r="C178" s="40"/>
      <c r="D178" s="231" t="s">
        <v>143</v>
      </c>
      <c r="E178" s="40"/>
      <c r="F178" s="232" t="s">
        <v>659</v>
      </c>
      <c r="G178" s="40"/>
      <c r="H178" s="40"/>
      <c r="I178" s="233"/>
      <c r="J178" s="40"/>
      <c r="K178" s="40"/>
      <c r="L178" s="44"/>
      <c r="M178" s="234"/>
      <c r="N178" s="235"/>
      <c r="O178" s="91"/>
      <c r="P178" s="91"/>
      <c r="Q178" s="91"/>
      <c r="R178" s="91"/>
      <c r="S178" s="91"/>
      <c r="T178" s="92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T178" s="17" t="s">
        <v>143</v>
      </c>
      <c r="AU178" s="17" t="s">
        <v>88</v>
      </c>
    </row>
    <row r="179" s="12" customFormat="1" ht="25.92" customHeight="1">
      <c r="A179" s="12"/>
      <c r="B179" s="202"/>
      <c r="C179" s="203"/>
      <c r="D179" s="204" t="s">
        <v>78</v>
      </c>
      <c r="E179" s="205" t="s">
        <v>95</v>
      </c>
      <c r="F179" s="205" t="s">
        <v>96</v>
      </c>
      <c r="G179" s="203"/>
      <c r="H179" s="203"/>
      <c r="I179" s="206"/>
      <c r="J179" s="207">
        <f>BK179</f>
        <v>0</v>
      </c>
      <c r="K179" s="203"/>
      <c r="L179" s="208"/>
      <c r="M179" s="209"/>
      <c r="N179" s="210"/>
      <c r="O179" s="210"/>
      <c r="P179" s="211">
        <f>P180+P183+P186</f>
        <v>0</v>
      </c>
      <c r="Q179" s="210"/>
      <c r="R179" s="211">
        <f>R180+R183+R186</f>
        <v>0</v>
      </c>
      <c r="S179" s="210"/>
      <c r="T179" s="212">
        <f>T180+T183+T186</f>
        <v>0</v>
      </c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R179" s="213" t="s">
        <v>168</v>
      </c>
      <c r="AT179" s="214" t="s">
        <v>78</v>
      </c>
      <c r="AU179" s="214" t="s">
        <v>79</v>
      </c>
      <c r="AY179" s="213" t="s">
        <v>133</v>
      </c>
      <c r="BK179" s="215">
        <f>BK180+BK183+BK186</f>
        <v>0</v>
      </c>
    </row>
    <row r="180" s="12" customFormat="1" ht="22.8" customHeight="1">
      <c r="A180" s="12"/>
      <c r="B180" s="202"/>
      <c r="C180" s="203"/>
      <c r="D180" s="204" t="s">
        <v>78</v>
      </c>
      <c r="E180" s="216" t="s">
        <v>615</v>
      </c>
      <c r="F180" s="216" t="s">
        <v>616</v>
      </c>
      <c r="G180" s="203"/>
      <c r="H180" s="203"/>
      <c r="I180" s="206"/>
      <c r="J180" s="217">
        <f>BK180</f>
        <v>0</v>
      </c>
      <c r="K180" s="203"/>
      <c r="L180" s="208"/>
      <c r="M180" s="209"/>
      <c r="N180" s="210"/>
      <c r="O180" s="210"/>
      <c r="P180" s="211">
        <f>SUM(P181:P182)</f>
        <v>0</v>
      </c>
      <c r="Q180" s="210"/>
      <c r="R180" s="211">
        <f>SUM(R181:R182)</f>
        <v>0</v>
      </c>
      <c r="S180" s="210"/>
      <c r="T180" s="212">
        <f>SUM(T181:T182)</f>
        <v>0</v>
      </c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R180" s="213" t="s">
        <v>168</v>
      </c>
      <c r="AT180" s="214" t="s">
        <v>78</v>
      </c>
      <c r="AU180" s="214" t="s">
        <v>21</v>
      </c>
      <c r="AY180" s="213" t="s">
        <v>133</v>
      </c>
      <c r="BK180" s="215">
        <f>SUM(BK181:BK182)</f>
        <v>0</v>
      </c>
    </row>
    <row r="181" s="2" customFormat="1" ht="16.5" customHeight="1">
      <c r="A181" s="38"/>
      <c r="B181" s="39"/>
      <c r="C181" s="218" t="s">
        <v>253</v>
      </c>
      <c r="D181" s="218" t="s">
        <v>136</v>
      </c>
      <c r="E181" s="219" t="s">
        <v>617</v>
      </c>
      <c r="F181" s="220" t="s">
        <v>618</v>
      </c>
      <c r="G181" s="221" t="s">
        <v>543</v>
      </c>
      <c r="H181" s="222">
        <v>1</v>
      </c>
      <c r="I181" s="223"/>
      <c r="J181" s="224">
        <f>ROUND(I181*H181,2)</f>
        <v>0</v>
      </c>
      <c r="K181" s="220" t="s">
        <v>1</v>
      </c>
      <c r="L181" s="44"/>
      <c r="M181" s="225" t="s">
        <v>1</v>
      </c>
      <c r="N181" s="226" t="s">
        <v>44</v>
      </c>
      <c r="O181" s="91"/>
      <c r="P181" s="227">
        <f>O181*H181</f>
        <v>0</v>
      </c>
      <c r="Q181" s="227">
        <v>0</v>
      </c>
      <c r="R181" s="227">
        <f>Q181*H181</f>
        <v>0</v>
      </c>
      <c r="S181" s="227">
        <v>0</v>
      </c>
      <c r="T181" s="228">
        <f>S181*H181</f>
        <v>0</v>
      </c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R181" s="229" t="s">
        <v>141</v>
      </c>
      <c r="AT181" s="229" t="s">
        <v>136</v>
      </c>
      <c r="AU181" s="229" t="s">
        <v>88</v>
      </c>
      <c r="AY181" s="17" t="s">
        <v>133</v>
      </c>
      <c r="BE181" s="230">
        <f>IF(N181="základní",J181,0)</f>
        <v>0</v>
      </c>
      <c r="BF181" s="230">
        <f>IF(N181="snížená",J181,0)</f>
        <v>0</v>
      </c>
      <c r="BG181" s="230">
        <f>IF(N181="zákl. přenesená",J181,0)</f>
        <v>0</v>
      </c>
      <c r="BH181" s="230">
        <f>IF(N181="sníž. přenesená",J181,0)</f>
        <v>0</v>
      </c>
      <c r="BI181" s="230">
        <f>IF(N181="nulová",J181,0)</f>
        <v>0</v>
      </c>
      <c r="BJ181" s="17" t="s">
        <v>21</v>
      </c>
      <c r="BK181" s="230">
        <f>ROUND(I181*H181,2)</f>
        <v>0</v>
      </c>
      <c r="BL181" s="17" t="s">
        <v>141</v>
      </c>
      <c r="BM181" s="229" t="s">
        <v>361</v>
      </c>
    </row>
    <row r="182" s="2" customFormat="1">
      <c r="A182" s="38"/>
      <c r="B182" s="39"/>
      <c r="C182" s="40"/>
      <c r="D182" s="231" t="s">
        <v>143</v>
      </c>
      <c r="E182" s="40"/>
      <c r="F182" s="232" t="s">
        <v>618</v>
      </c>
      <c r="G182" s="40"/>
      <c r="H182" s="40"/>
      <c r="I182" s="233"/>
      <c r="J182" s="40"/>
      <c r="K182" s="40"/>
      <c r="L182" s="44"/>
      <c r="M182" s="234"/>
      <c r="N182" s="235"/>
      <c r="O182" s="91"/>
      <c r="P182" s="91"/>
      <c r="Q182" s="91"/>
      <c r="R182" s="91"/>
      <c r="S182" s="91"/>
      <c r="T182" s="92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T182" s="17" t="s">
        <v>143</v>
      </c>
      <c r="AU182" s="17" t="s">
        <v>88</v>
      </c>
    </row>
    <row r="183" s="12" customFormat="1" ht="22.8" customHeight="1">
      <c r="A183" s="12"/>
      <c r="B183" s="202"/>
      <c r="C183" s="203"/>
      <c r="D183" s="204" t="s">
        <v>78</v>
      </c>
      <c r="E183" s="216" t="s">
        <v>623</v>
      </c>
      <c r="F183" s="216" t="s">
        <v>624</v>
      </c>
      <c r="G183" s="203"/>
      <c r="H183" s="203"/>
      <c r="I183" s="206"/>
      <c r="J183" s="217">
        <f>BK183</f>
        <v>0</v>
      </c>
      <c r="K183" s="203"/>
      <c r="L183" s="208"/>
      <c r="M183" s="209"/>
      <c r="N183" s="210"/>
      <c r="O183" s="210"/>
      <c r="P183" s="211">
        <f>SUM(P184:P185)</f>
        <v>0</v>
      </c>
      <c r="Q183" s="210"/>
      <c r="R183" s="211">
        <f>SUM(R184:R185)</f>
        <v>0</v>
      </c>
      <c r="S183" s="210"/>
      <c r="T183" s="212">
        <f>SUM(T184:T185)</f>
        <v>0</v>
      </c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R183" s="213" t="s">
        <v>168</v>
      </c>
      <c r="AT183" s="214" t="s">
        <v>78</v>
      </c>
      <c r="AU183" s="214" t="s">
        <v>21</v>
      </c>
      <c r="AY183" s="213" t="s">
        <v>133</v>
      </c>
      <c r="BK183" s="215">
        <f>SUM(BK184:BK185)</f>
        <v>0</v>
      </c>
    </row>
    <row r="184" s="2" customFormat="1" ht="16.5" customHeight="1">
      <c r="A184" s="38"/>
      <c r="B184" s="39"/>
      <c r="C184" s="218" t="s">
        <v>7</v>
      </c>
      <c r="D184" s="218" t="s">
        <v>136</v>
      </c>
      <c r="E184" s="219" t="s">
        <v>625</v>
      </c>
      <c r="F184" s="220" t="s">
        <v>626</v>
      </c>
      <c r="G184" s="221" t="s">
        <v>543</v>
      </c>
      <c r="H184" s="222">
        <v>1</v>
      </c>
      <c r="I184" s="223"/>
      <c r="J184" s="224">
        <f>ROUND(I184*H184,2)</f>
        <v>0</v>
      </c>
      <c r="K184" s="220" t="s">
        <v>1</v>
      </c>
      <c r="L184" s="44"/>
      <c r="M184" s="225" t="s">
        <v>1</v>
      </c>
      <c r="N184" s="226" t="s">
        <v>44</v>
      </c>
      <c r="O184" s="91"/>
      <c r="P184" s="227">
        <f>O184*H184</f>
        <v>0</v>
      </c>
      <c r="Q184" s="227">
        <v>0</v>
      </c>
      <c r="R184" s="227">
        <f>Q184*H184</f>
        <v>0</v>
      </c>
      <c r="S184" s="227">
        <v>0</v>
      </c>
      <c r="T184" s="228">
        <f>S184*H184</f>
        <v>0</v>
      </c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R184" s="229" t="s">
        <v>141</v>
      </c>
      <c r="AT184" s="229" t="s">
        <v>136</v>
      </c>
      <c r="AU184" s="229" t="s">
        <v>88</v>
      </c>
      <c r="AY184" s="17" t="s">
        <v>133</v>
      </c>
      <c r="BE184" s="230">
        <f>IF(N184="základní",J184,0)</f>
        <v>0</v>
      </c>
      <c r="BF184" s="230">
        <f>IF(N184="snížená",J184,0)</f>
        <v>0</v>
      </c>
      <c r="BG184" s="230">
        <f>IF(N184="zákl. přenesená",J184,0)</f>
        <v>0</v>
      </c>
      <c r="BH184" s="230">
        <f>IF(N184="sníž. přenesená",J184,0)</f>
        <v>0</v>
      </c>
      <c r="BI184" s="230">
        <f>IF(N184="nulová",J184,0)</f>
        <v>0</v>
      </c>
      <c r="BJ184" s="17" t="s">
        <v>21</v>
      </c>
      <c r="BK184" s="230">
        <f>ROUND(I184*H184,2)</f>
        <v>0</v>
      </c>
      <c r="BL184" s="17" t="s">
        <v>141</v>
      </c>
      <c r="BM184" s="229" t="s">
        <v>373</v>
      </c>
    </row>
    <row r="185" s="2" customFormat="1">
      <c r="A185" s="38"/>
      <c r="B185" s="39"/>
      <c r="C185" s="40"/>
      <c r="D185" s="231" t="s">
        <v>143</v>
      </c>
      <c r="E185" s="40"/>
      <c r="F185" s="232" t="s">
        <v>626</v>
      </c>
      <c r="G185" s="40"/>
      <c r="H185" s="40"/>
      <c r="I185" s="233"/>
      <c r="J185" s="40"/>
      <c r="K185" s="40"/>
      <c r="L185" s="44"/>
      <c r="M185" s="234"/>
      <c r="N185" s="235"/>
      <c r="O185" s="91"/>
      <c r="P185" s="91"/>
      <c r="Q185" s="91"/>
      <c r="R185" s="91"/>
      <c r="S185" s="91"/>
      <c r="T185" s="92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T185" s="17" t="s">
        <v>143</v>
      </c>
      <c r="AU185" s="17" t="s">
        <v>88</v>
      </c>
    </row>
    <row r="186" s="12" customFormat="1" ht="22.8" customHeight="1">
      <c r="A186" s="12"/>
      <c r="B186" s="202"/>
      <c r="C186" s="203"/>
      <c r="D186" s="204" t="s">
        <v>78</v>
      </c>
      <c r="E186" s="216" t="s">
        <v>628</v>
      </c>
      <c r="F186" s="216" t="s">
        <v>629</v>
      </c>
      <c r="G186" s="203"/>
      <c r="H186" s="203"/>
      <c r="I186" s="206"/>
      <c r="J186" s="217">
        <f>BK186</f>
        <v>0</v>
      </c>
      <c r="K186" s="203"/>
      <c r="L186" s="208"/>
      <c r="M186" s="209"/>
      <c r="N186" s="210"/>
      <c r="O186" s="210"/>
      <c r="P186" s="211">
        <f>SUM(P187:P200)</f>
        <v>0</v>
      </c>
      <c r="Q186" s="210"/>
      <c r="R186" s="211">
        <f>SUM(R187:R200)</f>
        <v>0</v>
      </c>
      <c r="S186" s="210"/>
      <c r="T186" s="212">
        <f>SUM(T187:T200)</f>
        <v>0</v>
      </c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R186" s="213" t="s">
        <v>168</v>
      </c>
      <c r="AT186" s="214" t="s">
        <v>78</v>
      </c>
      <c r="AU186" s="214" t="s">
        <v>21</v>
      </c>
      <c r="AY186" s="213" t="s">
        <v>133</v>
      </c>
      <c r="BK186" s="215">
        <f>SUM(BK187:BK200)</f>
        <v>0</v>
      </c>
    </row>
    <row r="187" s="2" customFormat="1" ht="16.5" customHeight="1">
      <c r="A187" s="38"/>
      <c r="B187" s="39"/>
      <c r="C187" s="218" t="s">
        <v>266</v>
      </c>
      <c r="D187" s="218" t="s">
        <v>136</v>
      </c>
      <c r="E187" s="219" t="s">
        <v>630</v>
      </c>
      <c r="F187" s="220" t="s">
        <v>631</v>
      </c>
      <c r="G187" s="221" t="s">
        <v>492</v>
      </c>
      <c r="H187" s="222">
        <v>2</v>
      </c>
      <c r="I187" s="223"/>
      <c r="J187" s="224">
        <f>ROUND(I187*H187,2)</f>
        <v>0</v>
      </c>
      <c r="K187" s="220" t="s">
        <v>1</v>
      </c>
      <c r="L187" s="44"/>
      <c r="M187" s="225" t="s">
        <v>1</v>
      </c>
      <c r="N187" s="226" t="s">
        <v>44</v>
      </c>
      <c r="O187" s="91"/>
      <c r="P187" s="227">
        <f>O187*H187</f>
        <v>0</v>
      </c>
      <c r="Q187" s="227">
        <v>0</v>
      </c>
      <c r="R187" s="227">
        <f>Q187*H187</f>
        <v>0</v>
      </c>
      <c r="S187" s="227">
        <v>0</v>
      </c>
      <c r="T187" s="228">
        <f>S187*H187</f>
        <v>0</v>
      </c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R187" s="229" t="s">
        <v>141</v>
      </c>
      <c r="AT187" s="229" t="s">
        <v>136</v>
      </c>
      <c r="AU187" s="229" t="s">
        <v>88</v>
      </c>
      <c r="AY187" s="17" t="s">
        <v>133</v>
      </c>
      <c r="BE187" s="230">
        <f>IF(N187="základní",J187,0)</f>
        <v>0</v>
      </c>
      <c r="BF187" s="230">
        <f>IF(N187="snížená",J187,0)</f>
        <v>0</v>
      </c>
      <c r="BG187" s="230">
        <f>IF(N187="zákl. přenesená",J187,0)</f>
        <v>0</v>
      </c>
      <c r="BH187" s="230">
        <f>IF(N187="sníž. přenesená",J187,0)</f>
        <v>0</v>
      </c>
      <c r="BI187" s="230">
        <f>IF(N187="nulová",J187,0)</f>
        <v>0</v>
      </c>
      <c r="BJ187" s="17" t="s">
        <v>21</v>
      </c>
      <c r="BK187" s="230">
        <f>ROUND(I187*H187,2)</f>
        <v>0</v>
      </c>
      <c r="BL187" s="17" t="s">
        <v>141</v>
      </c>
      <c r="BM187" s="229" t="s">
        <v>385</v>
      </c>
    </row>
    <row r="188" s="2" customFormat="1">
      <c r="A188" s="38"/>
      <c r="B188" s="39"/>
      <c r="C188" s="40"/>
      <c r="D188" s="231" t="s">
        <v>143</v>
      </c>
      <c r="E188" s="40"/>
      <c r="F188" s="232" t="s">
        <v>631</v>
      </c>
      <c r="G188" s="40"/>
      <c r="H188" s="40"/>
      <c r="I188" s="233"/>
      <c r="J188" s="40"/>
      <c r="K188" s="40"/>
      <c r="L188" s="44"/>
      <c r="M188" s="234"/>
      <c r="N188" s="235"/>
      <c r="O188" s="91"/>
      <c r="P188" s="91"/>
      <c r="Q188" s="91"/>
      <c r="R188" s="91"/>
      <c r="S188" s="91"/>
      <c r="T188" s="92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T188" s="17" t="s">
        <v>143</v>
      </c>
      <c r="AU188" s="17" t="s">
        <v>88</v>
      </c>
    </row>
    <row r="189" s="2" customFormat="1" ht="24.15" customHeight="1">
      <c r="A189" s="38"/>
      <c r="B189" s="39"/>
      <c r="C189" s="269" t="s">
        <v>272</v>
      </c>
      <c r="D189" s="269" t="s">
        <v>279</v>
      </c>
      <c r="E189" s="270" t="s">
        <v>633</v>
      </c>
      <c r="F189" s="271" t="s">
        <v>634</v>
      </c>
      <c r="G189" s="272" t="s">
        <v>139</v>
      </c>
      <c r="H189" s="273">
        <v>2</v>
      </c>
      <c r="I189" s="274"/>
      <c r="J189" s="275">
        <f>ROUND(I189*H189,2)</f>
        <v>0</v>
      </c>
      <c r="K189" s="271" t="s">
        <v>1</v>
      </c>
      <c r="L189" s="276"/>
      <c r="M189" s="277" t="s">
        <v>1</v>
      </c>
      <c r="N189" s="278" t="s">
        <v>44</v>
      </c>
      <c r="O189" s="91"/>
      <c r="P189" s="227">
        <f>O189*H189</f>
        <v>0</v>
      </c>
      <c r="Q189" s="227">
        <v>0</v>
      </c>
      <c r="R189" s="227">
        <f>Q189*H189</f>
        <v>0</v>
      </c>
      <c r="S189" s="227">
        <v>0</v>
      </c>
      <c r="T189" s="228">
        <f>S189*H189</f>
        <v>0</v>
      </c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R189" s="229" t="s">
        <v>182</v>
      </c>
      <c r="AT189" s="229" t="s">
        <v>279</v>
      </c>
      <c r="AU189" s="229" t="s">
        <v>88</v>
      </c>
      <c r="AY189" s="17" t="s">
        <v>133</v>
      </c>
      <c r="BE189" s="230">
        <f>IF(N189="základní",J189,0)</f>
        <v>0</v>
      </c>
      <c r="BF189" s="230">
        <f>IF(N189="snížená",J189,0)</f>
        <v>0</v>
      </c>
      <c r="BG189" s="230">
        <f>IF(N189="zákl. přenesená",J189,0)</f>
        <v>0</v>
      </c>
      <c r="BH189" s="230">
        <f>IF(N189="sníž. přenesená",J189,0)</f>
        <v>0</v>
      </c>
      <c r="BI189" s="230">
        <f>IF(N189="nulová",J189,0)</f>
        <v>0</v>
      </c>
      <c r="BJ189" s="17" t="s">
        <v>21</v>
      </c>
      <c r="BK189" s="230">
        <f>ROUND(I189*H189,2)</f>
        <v>0</v>
      </c>
      <c r="BL189" s="17" t="s">
        <v>141</v>
      </c>
      <c r="BM189" s="229" t="s">
        <v>395</v>
      </c>
    </row>
    <row r="190" s="2" customFormat="1">
      <c r="A190" s="38"/>
      <c r="B190" s="39"/>
      <c r="C190" s="40"/>
      <c r="D190" s="231" t="s">
        <v>143</v>
      </c>
      <c r="E190" s="40"/>
      <c r="F190" s="232" t="s">
        <v>634</v>
      </c>
      <c r="G190" s="40"/>
      <c r="H190" s="40"/>
      <c r="I190" s="233"/>
      <c r="J190" s="40"/>
      <c r="K190" s="40"/>
      <c r="L190" s="44"/>
      <c r="M190" s="234"/>
      <c r="N190" s="235"/>
      <c r="O190" s="91"/>
      <c r="P190" s="91"/>
      <c r="Q190" s="91"/>
      <c r="R190" s="91"/>
      <c r="S190" s="91"/>
      <c r="T190" s="92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T190" s="17" t="s">
        <v>143</v>
      </c>
      <c r="AU190" s="17" t="s">
        <v>88</v>
      </c>
    </row>
    <row r="191" s="2" customFormat="1" ht="16.5" customHeight="1">
      <c r="A191" s="38"/>
      <c r="B191" s="39"/>
      <c r="C191" s="218" t="s">
        <v>278</v>
      </c>
      <c r="D191" s="218" t="s">
        <v>136</v>
      </c>
      <c r="E191" s="219" t="s">
        <v>636</v>
      </c>
      <c r="F191" s="220" t="s">
        <v>637</v>
      </c>
      <c r="G191" s="221" t="s">
        <v>492</v>
      </c>
      <c r="H191" s="222">
        <v>2</v>
      </c>
      <c r="I191" s="223"/>
      <c r="J191" s="224">
        <f>ROUND(I191*H191,2)</f>
        <v>0</v>
      </c>
      <c r="K191" s="220" t="s">
        <v>1</v>
      </c>
      <c r="L191" s="44"/>
      <c r="M191" s="225" t="s">
        <v>1</v>
      </c>
      <c r="N191" s="226" t="s">
        <v>44</v>
      </c>
      <c r="O191" s="91"/>
      <c r="P191" s="227">
        <f>O191*H191</f>
        <v>0</v>
      </c>
      <c r="Q191" s="227">
        <v>0</v>
      </c>
      <c r="R191" s="227">
        <f>Q191*H191</f>
        <v>0</v>
      </c>
      <c r="S191" s="227">
        <v>0</v>
      </c>
      <c r="T191" s="228">
        <f>S191*H191</f>
        <v>0</v>
      </c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R191" s="229" t="s">
        <v>141</v>
      </c>
      <c r="AT191" s="229" t="s">
        <v>136</v>
      </c>
      <c r="AU191" s="229" t="s">
        <v>88</v>
      </c>
      <c r="AY191" s="17" t="s">
        <v>133</v>
      </c>
      <c r="BE191" s="230">
        <f>IF(N191="základní",J191,0)</f>
        <v>0</v>
      </c>
      <c r="BF191" s="230">
        <f>IF(N191="snížená",J191,0)</f>
        <v>0</v>
      </c>
      <c r="BG191" s="230">
        <f>IF(N191="zákl. přenesená",J191,0)</f>
        <v>0</v>
      </c>
      <c r="BH191" s="230">
        <f>IF(N191="sníž. přenesená",J191,0)</f>
        <v>0</v>
      </c>
      <c r="BI191" s="230">
        <f>IF(N191="nulová",J191,0)</f>
        <v>0</v>
      </c>
      <c r="BJ191" s="17" t="s">
        <v>21</v>
      </c>
      <c r="BK191" s="230">
        <f>ROUND(I191*H191,2)</f>
        <v>0</v>
      </c>
      <c r="BL191" s="17" t="s">
        <v>141</v>
      </c>
      <c r="BM191" s="229" t="s">
        <v>413</v>
      </c>
    </row>
    <row r="192" s="2" customFormat="1">
      <c r="A192" s="38"/>
      <c r="B192" s="39"/>
      <c r="C192" s="40"/>
      <c r="D192" s="231" t="s">
        <v>143</v>
      </c>
      <c r="E192" s="40"/>
      <c r="F192" s="232" t="s">
        <v>637</v>
      </c>
      <c r="G192" s="40"/>
      <c r="H192" s="40"/>
      <c r="I192" s="233"/>
      <c r="J192" s="40"/>
      <c r="K192" s="40"/>
      <c r="L192" s="44"/>
      <c r="M192" s="234"/>
      <c r="N192" s="235"/>
      <c r="O192" s="91"/>
      <c r="P192" s="91"/>
      <c r="Q192" s="91"/>
      <c r="R192" s="91"/>
      <c r="S192" s="91"/>
      <c r="T192" s="92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T192" s="17" t="s">
        <v>143</v>
      </c>
      <c r="AU192" s="17" t="s">
        <v>88</v>
      </c>
    </row>
    <row r="193" s="2" customFormat="1" ht="16.5" customHeight="1">
      <c r="A193" s="38"/>
      <c r="B193" s="39"/>
      <c r="C193" s="269" t="s">
        <v>284</v>
      </c>
      <c r="D193" s="269" t="s">
        <v>279</v>
      </c>
      <c r="E193" s="270" t="s">
        <v>640</v>
      </c>
      <c r="F193" s="271" t="s">
        <v>637</v>
      </c>
      <c r="G193" s="272" t="s">
        <v>641</v>
      </c>
      <c r="H193" s="273">
        <v>1</v>
      </c>
      <c r="I193" s="274"/>
      <c r="J193" s="275">
        <f>ROUND(I193*H193,2)</f>
        <v>0</v>
      </c>
      <c r="K193" s="271" t="s">
        <v>1</v>
      </c>
      <c r="L193" s="276"/>
      <c r="M193" s="277" t="s">
        <v>1</v>
      </c>
      <c r="N193" s="278" t="s">
        <v>44</v>
      </c>
      <c r="O193" s="91"/>
      <c r="P193" s="227">
        <f>O193*H193</f>
        <v>0</v>
      </c>
      <c r="Q193" s="227">
        <v>0</v>
      </c>
      <c r="R193" s="227">
        <f>Q193*H193</f>
        <v>0</v>
      </c>
      <c r="S193" s="227">
        <v>0</v>
      </c>
      <c r="T193" s="228">
        <f>S193*H193</f>
        <v>0</v>
      </c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R193" s="229" t="s">
        <v>182</v>
      </c>
      <c r="AT193" s="229" t="s">
        <v>279</v>
      </c>
      <c r="AU193" s="229" t="s">
        <v>88</v>
      </c>
      <c r="AY193" s="17" t="s">
        <v>133</v>
      </c>
      <c r="BE193" s="230">
        <f>IF(N193="základní",J193,0)</f>
        <v>0</v>
      </c>
      <c r="BF193" s="230">
        <f>IF(N193="snížená",J193,0)</f>
        <v>0</v>
      </c>
      <c r="BG193" s="230">
        <f>IF(N193="zákl. přenesená",J193,0)</f>
        <v>0</v>
      </c>
      <c r="BH193" s="230">
        <f>IF(N193="sníž. přenesená",J193,0)</f>
        <v>0</v>
      </c>
      <c r="BI193" s="230">
        <f>IF(N193="nulová",J193,0)</f>
        <v>0</v>
      </c>
      <c r="BJ193" s="17" t="s">
        <v>21</v>
      </c>
      <c r="BK193" s="230">
        <f>ROUND(I193*H193,2)</f>
        <v>0</v>
      </c>
      <c r="BL193" s="17" t="s">
        <v>141</v>
      </c>
      <c r="BM193" s="229" t="s">
        <v>425</v>
      </c>
    </row>
    <row r="194" s="2" customFormat="1">
      <c r="A194" s="38"/>
      <c r="B194" s="39"/>
      <c r="C194" s="40"/>
      <c r="D194" s="231" t="s">
        <v>143</v>
      </c>
      <c r="E194" s="40"/>
      <c r="F194" s="232" t="s">
        <v>637</v>
      </c>
      <c r="G194" s="40"/>
      <c r="H194" s="40"/>
      <c r="I194" s="233"/>
      <c r="J194" s="40"/>
      <c r="K194" s="40"/>
      <c r="L194" s="44"/>
      <c r="M194" s="234"/>
      <c r="N194" s="235"/>
      <c r="O194" s="91"/>
      <c r="P194" s="91"/>
      <c r="Q194" s="91"/>
      <c r="R194" s="91"/>
      <c r="S194" s="91"/>
      <c r="T194" s="92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T194" s="17" t="s">
        <v>143</v>
      </c>
      <c r="AU194" s="17" t="s">
        <v>88</v>
      </c>
    </row>
    <row r="195" s="2" customFormat="1" ht="16.5" customHeight="1">
      <c r="A195" s="38"/>
      <c r="B195" s="39"/>
      <c r="C195" s="218" t="s">
        <v>289</v>
      </c>
      <c r="D195" s="218" t="s">
        <v>136</v>
      </c>
      <c r="E195" s="219" t="s">
        <v>643</v>
      </c>
      <c r="F195" s="220" t="s">
        <v>660</v>
      </c>
      <c r="G195" s="221" t="s">
        <v>492</v>
      </c>
      <c r="H195" s="222">
        <v>2</v>
      </c>
      <c r="I195" s="223"/>
      <c r="J195" s="224">
        <f>ROUND(I195*H195,2)</f>
        <v>0</v>
      </c>
      <c r="K195" s="220" t="s">
        <v>1</v>
      </c>
      <c r="L195" s="44"/>
      <c r="M195" s="225" t="s">
        <v>1</v>
      </c>
      <c r="N195" s="226" t="s">
        <v>44</v>
      </c>
      <c r="O195" s="91"/>
      <c r="P195" s="227">
        <f>O195*H195</f>
        <v>0</v>
      </c>
      <c r="Q195" s="227">
        <v>0</v>
      </c>
      <c r="R195" s="227">
        <f>Q195*H195</f>
        <v>0</v>
      </c>
      <c r="S195" s="227">
        <v>0</v>
      </c>
      <c r="T195" s="228">
        <f>S195*H195</f>
        <v>0</v>
      </c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R195" s="229" t="s">
        <v>141</v>
      </c>
      <c r="AT195" s="229" t="s">
        <v>136</v>
      </c>
      <c r="AU195" s="229" t="s">
        <v>88</v>
      </c>
      <c r="AY195" s="17" t="s">
        <v>133</v>
      </c>
      <c r="BE195" s="230">
        <f>IF(N195="základní",J195,0)</f>
        <v>0</v>
      </c>
      <c r="BF195" s="230">
        <f>IF(N195="snížená",J195,0)</f>
        <v>0</v>
      </c>
      <c r="BG195" s="230">
        <f>IF(N195="zákl. přenesená",J195,0)</f>
        <v>0</v>
      </c>
      <c r="BH195" s="230">
        <f>IF(N195="sníž. přenesená",J195,0)</f>
        <v>0</v>
      </c>
      <c r="BI195" s="230">
        <f>IF(N195="nulová",J195,0)</f>
        <v>0</v>
      </c>
      <c r="BJ195" s="17" t="s">
        <v>21</v>
      </c>
      <c r="BK195" s="230">
        <f>ROUND(I195*H195,2)</f>
        <v>0</v>
      </c>
      <c r="BL195" s="17" t="s">
        <v>141</v>
      </c>
      <c r="BM195" s="229" t="s">
        <v>437</v>
      </c>
    </row>
    <row r="196" s="2" customFormat="1">
      <c r="A196" s="38"/>
      <c r="B196" s="39"/>
      <c r="C196" s="40"/>
      <c r="D196" s="231" t="s">
        <v>143</v>
      </c>
      <c r="E196" s="40"/>
      <c r="F196" s="232" t="s">
        <v>660</v>
      </c>
      <c r="G196" s="40"/>
      <c r="H196" s="40"/>
      <c r="I196" s="233"/>
      <c r="J196" s="40"/>
      <c r="K196" s="40"/>
      <c r="L196" s="44"/>
      <c r="M196" s="234"/>
      <c r="N196" s="235"/>
      <c r="O196" s="91"/>
      <c r="P196" s="91"/>
      <c r="Q196" s="91"/>
      <c r="R196" s="91"/>
      <c r="S196" s="91"/>
      <c r="T196" s="92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T196" s="17" t="s">
        <v>143</v>
      </c>
      <c r="AU196" s="17" t="s">
        <v>88</v>
      </c>
    </row>
    <row r="197" s="2" customFormat="1" ht="16.5" customHeight="1">
      <c r="A197" s="38"/>
      <c r="B197" s="39"/>
      <c r="C197" s="218" t="s">
        <v>296</v>
      </c>
      <c r="D197" s="218" t="s">
        <v>136</v>
      </c>
      <c r="E197" s="219" t="s">
        <v>661</v>
      </c>
      <c r="F197" s="220" t="s">
        <v>662</v>
      </c>
      <c r="G197" s="221" t="s">
        <v>492</v>
      </c>
      <c r="H197" s="222">
        <v>8</v>
      </c>
      <c r="I197" s="223"/>
      <c r="J197" s="224">
        <f>ROUND(I197*H197,2)</f>
        <v>0</v>
      </c>
      <c r="K197" s="220" t="s">
        <v>1</v>
      </c>
      <c r="L197" s="44"/>
      <c r="M197" s="225" t="s">
        <v>1</v>
      </c>
      <c r="N197" s="226" t="s">
        <v>44</v>
      </c>
      <c r="O197" s="91"/>
      <c r="P197" s="227">
        <f>O197*H197</f>
        <v>0</v>
      </c>
      <c r="Q197" s="227">
        <v>0</v>
      </c>
      <c r="R197" s="227">
        <f>Q197*H197</f>
        <v>0</v>
      </c>
      <c r="S197" s="227">
        <v>0</v>
      </c>
      <c r="T197" s="228">
        <f>S197*H197</f>
        <v>0</v>
      </c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R197" s="229" t="s">
        <v>141</v>
      </c>
      <c r="AT197" s="229" t="s">
        <v>136</v>
      </c>
      <c r="AU197" s="229" t="s">
        <v>88</v>
      </c>
      <c r="AY197" s="17" t="s">
        <v>133</v>
      </c>
      <c r="BE197" s="230">
        <f>IF(N197="základní",J197,0)</f>
        <v>0</v>
      </c>
      <c r="BF197" s="230">
        <f>IF(N197="snížená",J197,0)</f>
        <v>0</v>
      </c>
      <c r="BG197" s="230">
        <f>IF(N197="zákl. přenesená",J197,0)</f>
        <v>0</v>
      </c>
      <c r="BH197" s="230">
        <f>IF(N197="sníž. přenesená",J197,0)</f>
        <v>0</v>
      </c>
      <c r="BI197" s="230">
        <f>IF(N197="nulová",J197,0)</f>
        <v>0</v>
      </c>
      <c r="BJ197" s="17" t="s">
        <v>21</v>
      </c>
      <c r="BK197" s="230">
        <f>ROUND(I197*H197,2)</f>
        <v>0</v>
      </c>
      <c r="BL197" s="17" t="s">
        <v>141</v>
      </c>
      <c r="BM197" s="229" t="s">
        <v>451</v>
      </c>
    </row>
    <row r="198" s="2" customFormat="1">
      <c r="A198" s="38"/>
      <c r="B198" s="39"/>
      <c r="C198" s="40"/>
      <c r="D198" s="231" t="s">
        <v>143</v>
      </c>
      <c r="E198" s="40"/>
      <c r="F198" s="232" t="s">
        <v>662</v>
      </c>
      <c r="G198" s="40"/>
      <c r="H198" s="40"/>
      <c r="I198" s="233"/>
      <c r="J198" s="40"/>
      <c r="K198" s="40"/>
      <c r="L198" s="44"/>
      <c r="M198" s="234"/>
      <c r="N198" s="235"/>
      <c r="O198" s="91"/>
      <c r="P198" s="91"/>
      <c r="Q198" s="91"/>
      <c r="R198" s="91"/>
      <c r="S198" s="91"/>
      <c r="T198" s="92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T198" s="17" t="s">
        <v>143</v>
      </c>
      <c r="AU198" s="17" t="s">
        <v>88</v>
      </c>
    </row>
    <row r="199" s="2" customFormat="1" ht="16.5" customHeight="1">
      <c r="A199" s="38"/>
      <c r="B199" s="39"/>
      <c r="C199" s="218" t="s">
        <v>301</v>
      </c>
      <c r="D199" s="218" t="s">
        <v>136</v>
      </c>
      <c r="E199" s="219" t="s">
        <v>647</v>
      </c>
      <c r="F199" s="220" t="s">
        <v>648</v>
      </c>
      <c r="G199" s="221" t="s">
        <v>543</v>
      </c>
      <c r="H199" s="222">
        <v>1</v>
      </c>
      <c r="I199" s="223"/>
      <c r="J199" s="224">
        <f>ROUND(I199*H199,2)</f>
        <v>0</v>
      </c>
      <c r="K199" s="220" t="s">
        <v>1</v>
      </c>
      <c r="L199" s="44"/>
      <c r="M199" s="225" t="s">
        <v>1</v>
      </c>
      <c r="N199" s="226" t="s">
        <v>44</v>
      </c>
      <c r="O199" s="91"/>
      <c r="P199" s="227">
        <f>O199*H199</f>
        <v>0</v>
      </c>
      <c r="Q199" s="227">
        <v>0</v>
      </c>
      <c r="R199" s="227">
        <f>Q199*H199</f>
        <v>0</v>
      </c>
      <c r="S199" s="227">
        <v>0</v>
      </c>
      <c r="T199" s="228">
        <f>S199*H199</f>
        <v>0</v>
      </c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R199" s="229" t="s">
        <v>141</v>
      </c>
      <c r="AT199" s="229" t="s">
        <v>136</v>
      </c>
      <c r="AU199" s="229" t="s">
        <v>88</v>
      </c>
      <c r="AY199" s="17" t="s">
        <v>133</v>
      </c>
      <c r="BE199" s="230">
        <f>IF(N199="základní",J199,0)</f>
        <v>0</v>
      </c>
      <c r="BF199" s="230">
        <f>IF(N199="snížená",J199,0)</f>
        <v>0</v>
      </c>
      <c r="BG199" s="230">
        <f>IF(N199="zákl. přenesená",J199,0)</f>
        <v>0</v>
      </c>
      <c r="BH199" s="230">
        <f>IF(N199="sníž. přenesená",J199,0)</f>
        <v>0</v>
      </c>
      <c r="BI199" s="230">
        <f>IF(N199="nulová",J199,0)</f>
        <v>0</v>
      </c>
      <c r="BJ199" s="17" t="s">
        <v>21</v>
      </c>
      <c r="BK199" s="230">
        <f>ROUND(I199*H199,2)</f>
        <v>0</v>
      </c>
      <c r="BL199" s="17" t="s">
        <v>141</v>
      </c>
      <c r="BM199" s="229" t="s">
        <v>544</v>
      </c>
    </row>
    <row r="200" s="2" customFormat="1">
      <c r="A200" s="38"/>
      <c r="B200" s="39"/>
      <c r="C200" s="40"/>
      <c r="D200" s="231" t="s">
        <v>143</v>
      </c>
      <c r="E200" s="40"/>
      <c r="F200" s="232" t="s">
        <v>648</v>
      </c>
      <c r="G200" s="40"/>
      <c r="H200" s="40"/>
      <c r="I200" s="233"/>
      <c r="J200" s="40"/>
      <c r="K200" s="40"/>
      <c r="L200" s="44"/>
      <c r="M200" s="279"/>
      <c r="N200" s="280"/>
      <c r="O200" s="281"/>
      <c r="P200" s="281"/>
      <c r="Q200" s="281"/>
      <c r="R200" s="281"/>
      <c r="S200" s="281"/>
      <c r="T200" s="282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T200" s="17" t="s">
        <v>143</v>
      </c>
      <c r="AU200" s="17" t="s">
        <v>88</v>
      </c>
    </row>
    <row r="201" s="2" customFormat="1" ht="6.96" customHeight="1">
      <c r="A201" s="38"/>
      <c r="B201" s="66"/>
      <c r="C201" s="67"/>
      <c r="D201" s="67"/>
      <c r="E201" s="67"/>
      <c r="F201" s="67"/>
      <c r="G201" s="67"/>
      <c r="H201" s="67"/>
      <c r="I201" s="67"/>
      <c r="J201" s="67"/>
      <c r="K201" s="67"/>
      <c r="L201" s="44"/>
      <c r="M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</row>
  </sheetData>
  <sheetProtection sheet="1" autoFilter="0" formatColumns="0" formatRows="0" objects="1" scenarios="1" spinCount="100000" saltValue="RcqcxI3J0WOfVHkXlllDwAqAGIgx586SJKyOlkKuX2hy6SHi2jmQW0RH520kdxiICQbcyxfI6SDvNIBi6myuDA==" hashValue="hgqoCQOmrLYay1UcysJKAm2h2cOvM0bMMfiJwwLO3O6jpfh7iGT243QYUWB+Yk0+2WOJO1YySOSEUxOuE0CmIg==" algorithmName="SHA-512" password="CC35"/>
  <autoFilter ref="C129:K200"/>
  <mergeCells count="9">
    <mergeCell ref="E7:H7"/>
    <mergeCell ref="E9:H9"/>
    <mergeCell ref="E18:H18"/>
    <mergeCell ref="E27:H27"/>
    <mergeCell ref="E85:H85"/>
    <mergeCell ref="E87:H87"/>
    <mergeCell ref="E120:H120"/>
    <mergeCell ref="E122:H12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97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88</v>
      </c>
    </row>
    <row r="4" s="1" customFormat="1" ht="24.96" customHeight="1">
      <c r="B4" s="20"/>
      <c r="D4" s="138" t="s">
        <v>98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16</v>
      </c>
      <c r="L6" s="20"/>
    </row>
    <row r="7" s="1" customFormat="1" ht="16.5" customHeight="1">
      <c r="B7" s="20"/>
      <c r="E7" s="141" t="str">
        <f>'Rekapitulace stavby'!K6</f>
        <v>ZŠ 28. října - nová učebna v rámci respiria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99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2" t="s">
        <v>470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19</v>
      </c>
      <c r="E11" s="38"/>
      <c r="F11" s="143" t="s">
        <v>1</v>
      </c>
      <c r="G11" s="38"/>
      <c r="H11" s="38"/>
      <c r="I11" s="140" t="s">
        <v>20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22</v>
      </c>
      <c r="E12" s="38"/>
      <c r="F12" s="143" t="s">
        <v>663</v>
      </c>
      <c r="G12" s="38"/>
      <c r="H12" s="38"/>
      <c r="I12" s="140" t="s">
        <v>24</v>
      </c>
      <c r="J12" s="144" t="str">
        <f>'Rekapitulace stavby'!AN8</f>
        <v>10. 5. 2023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28</v>
      </c>
      <c r="E14" s="38"/>
      <c r="F14" s="38"/>
      <c r="G14" s="38"/>
      <c r="H14" s="38"/>
      <c r="I14" s="140" t="s">
        <v>29</v>
      </c>
      <c r="J14" s="143" t="s">
        <v>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">
        <v>664</v>
      </c>
      <c r="F15" s="38"/>
      <c r="G15" s="38"/>
      <c r="H15" s="38"/>
      <c r="I15" s="140" t="s">
        <v>31</v>
      </c>
      <c r="J15" s="143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32</v>
      </c>
      <c r="E17" s="38"/>
      <c r="F17" s="38"/>
      <c r="G17" s="38"/>
      <c r="H17" s="38"/>
      <c r="I17" s="140" t="s">
        <v>29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31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34</v>
      </c>
      <c r="E20" s="38"/>
      <c r="F20" s="38"/>
      <c r="G20" s="38"/>
      <c r="H20" s="38"/>
      <c r="I20" s="140" t="s">
        <v>29</v>
      </c>
      <c r="J20" s="143" t="str">
        <f>IF('Rekapitulace stavby'!AN16="","",'Rekapitulace stavby'!AN16)</f>
        <v/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tr">
        <f>IF('Rekapitulace stavby'!E17="","",'Rekapitulace stavby'!E17)</f>
        <v>Ing. Kateřina Iwanejko</v>
      </c>
      <c r="F21" s="38"/>
      <c r="G21" s="38"/>
      <c r="H21" s="38"/>
      <c r="I21" s="140" t="s">
        <v>31</v>
      </c>
      <c r="J21" s="143" t="str">
        <f>IF('Rekapitulace stavby'!AN17="","",'Rekapitulace stavby'!AN17)</f>
        <v/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37</v>
      </c>
      <c r="E23" s="38"/>
      <c r="F23" s="38"/>
      <c r="G23" s="38"/>
      <c r="H23" s="38"/>
      <c r="I23" s="140" t="s">
        <v>29</v>
      </c>
      <c r="J23" s="143" t="str">
        <f>IF('Rekapitulace stavby'!AN19="","",'Rekapitulace stavby'!AN19)</f>
        <v/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tr">
        <f>IF('Rekapitulace stavby'!E20="","",'Rekapitulace stavby'!E20)</f>
        <v xml:space="preserve"> </v>
      </c>
      <c r="F24" s="38"/>
      <c r="G24" s="38"/>
      <c r="H24" s="38"/>
      <c r="I24" s="140" t="s">
        <v>31</v>
      </c>
      <c r="J24" s="143" t="str">
        <f>IF('Rekapitulace stavby'!AN20="","",'Rekapitulace stavby'!AN20)</f>
        <v/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38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39</v>
      </c>
      <c r="E30" s="38"/>
      <c r="F30" s="38"/>
      <c r="G30" s="38"/>
      <c r="H30" s="38"/>
      <c r="I30" s="38"/>
      <c r="J30" s="151">
        <f>ROUND(J120,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41</v>
      </c>
      <c r="G32" s="38"/>
      <c r="H32" s="38"/>
      <c r="I32" s="152" t="s">
        <v>40</v>
      </c>
      <c r="J32" s="152" t="s">
        <v>42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43</v>
      </c>
      <c r="E33" s="140" t="s">
        <v>44</v>
      </c>
      <c r="F33" s="154">
        <f>ROUND((SUM(BE120:BE130)),  2)</f>
        <v>0</v>
      </c>
      <c r="G33" s="38"/>
      <c r="H33" s="38"/>
      <c r="I33" s="155">
        <v>0.20999999999999999</v>
      </c>
      <c r="J33" s="154">
        <f>ROUND(((SUM(BE120:BE130))*I33),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45</v>
      </c>
      <c r="F34" s="154">
        <f>ROUND((SUM(BF120:BF130)),  2)</f>
        <v>0</v>
      </c>
      <c r="G34" s="38"/>
      <c r="H34" s="38"/>
      <c r="I34" s="155">
        <v>0.14999999999999999</v>
      </c>
      <c r="J34" s="154">
        <f>ROUND(((SUM(BF120:BF130))*I34),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46</v>
      </c>
      <c r="F35" s="154">
        <f>ROUND((SUM(BG120:BG130)),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47</v>
      </c>
      <c r="F36" s="154">
        <f>ROUND((SUM(BH120:BH130)),  2)</f>
        <v>0</v>
      </c>
      <c r="G36" s="38"/>
      <c r="H36" s="38"/>
      <c r="I36" s="155">
        <v>0.14999999999999999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48</v>
      </c>
      <c r="F37" s="154">
        <f>ROUND((SUM(BI120:BI130)),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49</v>
      </c>
      <c r="E39" s="158"/>
      <c r="F39" s="158"/>
      <c r="G39" s="159" t="s">
        <v>50</v>
      </c>
      <c r="H39" s="160" t="s">
        <v>51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52</v>
      </c>
      <c r="E50" s="164"/>
      <c r="F50" s="164"/>
      <c r="G50" s="163" t="s">
        <v>53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54</v>
      </c>
      <c r="E61" s="166"/>
      <c r="F61" s="167" t="s">
        <v>55</v>
      </c>
      <c r="G61" s="165" t="s">
        <v>54</v>
      </c>
      <c r="H61" s="166"/>
      <c r="I61" s="166"/>
      <c r="J61" s="168" t="s">
        <v>55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56</v>
      </c>
      <c r="E65" s="169"/>
      <c r="F65" s="169"/>
      <c r="G65" s="163" t="s">
        <v>57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54</v>
      </c>
      <c r="E76" s="166"/>
      <c r="F76" s="167" t="s">
        <v>55</v>
      </c>
      <c r="G76" s="165" t="s">
        <v>54</v>
      </c>
      <c r="H76" s="166"/>
      <c r="I76" s="166"/>
      <c r="J76" s="168" t="s">
        <v>55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101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74" t="str">
        <f>E7</f>
        <v>ZŠ 28. října - nová učebna v rámci respiria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99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VRN - Vedlejší rozpočtové náklady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22</v>
      </c>
      <c r="D89" s="40"/>
      <c r="E89" s="40"/>
      <c r="F89" s="27" t="str">
        <f>F12</f>
        <v>Raspenava</v>
      </c>
      <c r="G89" s="40"/>
      <c r="H89" s="40"/>
      <c r="I89" s="32" t="s">
        <v>24</v>
      </c>
      <c r="J89" s="79" t="str">
        <f>IF(J12="","",J12)</f>
        <v>10. 5. 2023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28</v>
      </c>
      <c r="D91" s="40"/>
      <c r="E91" s="40"/>
      <c r="F91" s="27" t="str">
        <f>E15</f>
        <v>Hasičský záchranný sbor Libereckého kraje</v>
      </c>
      <c r="G91" s="40"/>
      <c r="H91" s="40"/>
      <c r="I91" s="32" t="s">
        <v>34</v>
      </c>
      <c r="J91" s="36" t="str">
        <f>E21</f>
        <v>Ing. Kateřina Iwanejko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32</v>
      </c>
      <c r="D92" s="40"/>
      <c r="E92" s="40"/>
      <c r="F92" s="27" t="str">
        <f>IF(E18="","",E18)</f>
        <v>Vyplň údaj</v>
      </c>
      <c r="G92" s="40"/>
      <c r="H92" s="40"/>
      <c r="I92" s="32" t="s">
        <v>37</v>
      </c>
      <c r="J92" s="36" t="str">
        <f>E24</f>
        <v xml:space="preserve"> 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102</v>
      </c>
      <c r="D94" s="176"/>
      <c r="E94" s="176"/>
      <c r="F94" s="176"/>
      <c r="G94" s="176"/>
      <c r="H94" s="176"/>
      <c r="I94" s="176"/>
      <c r="J94" s="177" t="s">
        <v>103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104</v>
      </c>
      <c r="D96" s="40"/>
      <c r="E96" s="40"/>
      <c r="F96" s="40"/>
      <c r="G96" s="40"/>
      <c r="H96" s="40"/>
      <c r="I96" s="40"/>
      <c r="J96" s="110">
        <f>J120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105</v>
      </c>
    </row>
    <row r="97" s="9" customFormat="1" ht="24.96" customHeight="1">
      <c r="A97" s="9"/>
      <c r="B97" s="179"/>
      <c r="C97" s="180"/>
      <c r="D97" s="181" t="s">
        <v>470</v>
      </c>
      <c r="E97" s="182"/>
      <c r="F97" s="182"/>
      <c r="G97" s="182"/>
      <c r="H97" s="182"/>
      <c r="I97" s="182"/>
      <c r="J97" s="183">
        <f>J121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5"/>
      <c r="C98" s="186"/>
      <c r="D98" s="187" t="s">
        <v>665</v>
      </c>
      <c r="E98" s="188"/>
      <c r="F98" s="188"/>
      <c r="G98" s="188"/>
      <c r="H98" s="188"/>
      <c r="I98" s="188"/>
      <c r="J98" s="189">
        <f>J122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5"/>
      <c r="C99" s="186"/>
      <c r="D99" s="187" t="s">
        <v>666</v>
      </c>
      <c r="E99" s="188"/>
      <c r="F99" s="188"/>
      <c r="G99" s="188"/>
      <c r="H99" s="188"/>
      <c r="I99" s="188"/>
      <c r="J99" s="189">
        <f>J125</f>
        <v>0</v>
      </c>
      <c r="K99" s="186"/>
      <c r="L99" s="19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5"/>
      <c r="C100" s="186"/>
      <c r="D100" s="187" t="s">
        <v>472</v>
      </c>
      <c r="E100" s="188"/>
      <c r="F100" s="188"/>
      <c r="G100" s="188"/>
      <c r="H100" s="188"/>
      <c r="I100" s="188"/>
      <c r="J100" s="189">
        <f>J128</f>
        <v>0</v>
      </c>
      <c r="K100" s="186"/>
      <c r="L100" s="19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2" customFormat="1" ht="21.84" customHeight="1">
      <c r="A101" s="38"/>
      <c r="B101" s="39"/>
      <c r="C101" s="40"/>
      <c r="D101" s="40"/>
      <c r="E101" s="40"/>
      <c r="F101" s="40"/>
      <c r="G101" s="40"/>
      <c r="H101" s="40"/>
      <c r="I101" s="40"/>
      <c r="J101" s="40"/>
      <c r="K101" s="40"/>
      <c r="L101" s="63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</row>
    <row r="102" s="2" customFormat="1" ht="6.96" customHeight="1">
      <c r="A102" s="38"/>
      <c r="B102" s="66"/>
      <c r="C102" s="67"/>
      <c r="D102" s="67"/>
      <c r="E102" s="67"/>
      <c r="F102" s="67"/>
      <c r="G102" s="67"/>
      <c r="H102" s="67"/>
      <c r="I102" s="67"/>
      <c r="J102" s="67"/>
      <c r="K102" s="67"/>
      <c r="L102" s="63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</row>
    <row r="106" s="2" customFormat="1" ht="6.96" customHeight="1">
      <c r="A106" s="38"/>
      <c r="B106" s="68"/>
      <c r="C106" s="69"/>
      <c r="D106" s="69"/>
      <c r="E106" s="69"/>
      <c r="F106" s="69"/>
      <c r="G106" s="69"/>
      <c r="H106" s="69"/>
      <c r="I106" s="69"/>
      <c r="J106" s="69"/>
      <c r="K106" s="69"/>
      <c r="L106" s="63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07" s="2" customFormat="1" ht="24.96" customHeight="1">
      <c r="A107" s="38"/>
      <c r="B107" s="39"/>
      <c r="C107" s="23" t="s">
        <v>118</v>
      </c>
      <c r="D107" s="40"/>
      <c r="E107" s="40"/>
      <c r="F107" s="40"/>
      <c r="G107" s="40"/>
      <c r="H107" s="40"/>
      <c r="I107" s="40"/>
      <c r="J107" s="40"/>
      <c r="K107" s="40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6.96" customHeight="1">
      <c r="A108" s="38"/>
      <c r="B108" s="39"/>
      <c r="C108" s="40"/>
      <c r="D108" s="40"/>
      <c r="E108" s="40"/>
      <c r="F108" s="40"/>
      <c r="G108" s="40"/>
      <c r="H108" s="40"/>
      <c r="I108" s="40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12" customHeight="1">
      <c r="A109" s="38"/>
      <c r="B109" s="39"/>
      <c r="C109" s="32" t="s">
        <v>16</v>
      </c>
      <c r="D109" s="40"/>
      <c r="E109" s="40"/>
      <c r="F109" s="40"/>
      <c r="G109" s="40"/>
      <c r="H109" s="40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16.5" customHeight="1">
      <c r="A110" s="38"/>
      <c r="B110" s="39"/>
      <c r="C110" s="40"/>
      <c r="D110" s="40"/>
      <c r="E110" s="174" t="str">
        <f>E7</f>
        <v>ZŠ 28. října - nová učebna v rámci respiria</v>
      </c>
      <c r="F110" s="32"/>
      <c r="G110" s="32"/>
      <c r="H110" s="32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12" customHeight="1">
      <c r="A111" s="38"/>
      <c r="B111" s="39"/>
      <c r="C111" s="32" t="s">
        <v>99</v>
      </c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6.5" customHeight="1">
      <c r="A112" s="38"/>
      <c r="B112" s="39"/>
      <c r="C112" s="40"/>
      <c r="D112" s="40"/>
      <c r="E112" s="76" t="str">
        <f>E9</f>
        <v>VRN - Vedlejší rozpočtové náklady</v>
      </c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6.96" customHeight="1">
      <c r="A113" s="38"/>
      <c r="B113" s="39"/>
      <c r="C113" s="40"/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2" customHeight="1">
      <c r="A114" s="38"/>
      <c r="B114" s="39"/>
      <c r="C114" s="32" t="s">
        <v>22</v>
      </c>
      <c r="D114" s="40"/>
      <c r="E114" s="40"/>
      <c r="F114" s="27" t="str">
        <f>F12</f>
        <v>Raspenava</v>
      </c>
      <c r="G114" s="40"/>
      <c r="H114" s="40"/>
      <c r="I114" s="32" t="s">
        <v>24</v>
      </c>
      <c r="J114" s="79" t="str">
        <f>IF(J12="","",J12)</f>
        <v>10. 5. 2023</v>
      </c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6.96" customHeight="1">
      <c r="A115" s="38"/>
      <c r="B115" s="39"/>
      <c r="C115" s="40"/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5.15" customHeight="1">
      <c r="A116" s="38"/>
      <c r="B116" s="39"/>
      <c r="C116" s="32" t="s">
        <v>28</v>
      </c>
      <c r="D116" s="40"/>
      <c r="E116" s="40"/>
      <c r="F116" s="27" t="str">
        <f>E15</f>
        <v>Hasičský záchranný sbor Libereckého kraje</v>
      </c>
      <c r="G116" s="40"/>
      <c r="H116" s="40"/>
      <c r="I116" s="32" t="s">
        <v>34</v>
      </c>
      <c r="J116" s="36" t="str">
        <f>E21</f>
        <v>Ing. Kateřina Iwanejko</v>
      </c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5.15" customHeight="1">
      <c r="A117" s="38"/>
      <c r="B117" s="39"/>
      <c r="C117" s="32" t="s">
        <v>32</v>
      </c>
      <c r="D117" s="40"/>
      <c r="E117" s="40"/>
      <c r="F117" s="27" t="str">
        <f>IF(E18="","",E18)</f>
        <v>Vyplň údaj</v>
      </c>
      <c r="G117" s="40"/>
      <c r="H117" s="40"/>
      <c r="I117" s="32" t="s">
        <v>37</v>
      </c>
      <c r="J117" s="36" t="str">
        <f>E24</f>
        <v xml:space="preserve"> </v>
      </c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0.32" customHeight="1">
      <c r="A118" s="38"/>
      <c r="B118" s="39"/>
      <c r="C118" s="40"/>
      <c r="D118" s="40"/>
      <c r="E118" s="40"/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11" customFormat="1" ht="29.28" customHeight="1">
      <c r="A119" s="191"/>
      <c r="B119" s="192"/>
      <c r="C119" s="193" t="s">
        <v>119</v>
      </c>
      <c r="D119" s="194" t="s">
        <v>64</v>
      </c>
      <c r="E119" s="194" t="s">
        <v>60</v>
      </c>
      <c r="F119" s="194" t="s">
        <v>61</v>
      </c>
      <c r="G119" s="194" t="s">
        <v>120</v>
      </c>
      <c r="H119" s="194" t="s">
        <v>121</v>
      </c>
      <c r="I119" s="194" t="s">
        <v>122</v>
      </c>
      <c r="J119" s="194" t="s">
        <v>103</v>
      </c>
      <c r="K119" s="195" t="s">
        <v>123</v>
      </c>
      <c r="L119" s="196"/>
      <c r="M119" s="100" t="s">
        <v>1</v>
      </c>
      <c r="N119" s="101" t="s">
        <v>43</v>
      </c>
      <c r="O119" s="101" t="s">
        <v>124</v>
      </c>
      <c r="P119" s="101" t="s">
        <v>125</v>
      </c>
      <c r="Q119" s="101" t="s">
        <v>126</v>
      </c>
      <c r="R119" s="101" t="s">
        <v>127</v>
      </c>
      <c r="S119" s="101" t="s">
        <v>128</v>
      </c>
      <c r="T119" s="102" t="s">
        <v>129</v>
      </c>
      <c r="U119" s="191"/>
      <c r="V119" s="191"/>
      <c r="W119" s="191"/>
      <c r="X119" s="191"/>
      <c r="Y119" s="191"/>
      <c r="Z119" s="191"/>
      <c r="AA119" s="191"/>
      <c r="AB119" s="191"/>
      <c r="AC119" s="191"/>
      <c r="AD119" s="191"/>
      <c r="AE119" s="191"/>
    </row>
    <row r="120" s="2" customFormat="1" ht="22.8" customHeight="1">
      <c r="A120" s="38"/>
      <c r="B120" s="39"/>
      <c r="C120" s="107" t="s">
        <v>130</v>
      </c>
      <c r="D120" s="40"/>
      <c r="E120" s="40"/>
      <c r="F120" s="40"/>
      <c r="G120" s="40"/>
      <c r="H120" s="40"/>
      <c r="I120" s="40"/>
      <c r="J120" s="197">
        <f>BK120</f>
        <v>0</v>
      </c>
      <c r="K120" s="40"/>
      <c r="L120" s="44"/>
      <c r="M120" s="103"/>
      <c r="N120" s="198"/>
      <c r="O120" s="104"/>
      <c r="P120" s="199">
        <f>P121</f>
        <v>0</v>
      </c>
      <c r="Q120" s="104"/>
      <c r="R120" s="199">
        <f>R121</f>
        <v>0</v>
      </c>
      <c r="S120" s="104"/>
      <c r="T120" s="200">
        <f>T121</f>
        <v>0</v>
      </c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T120" s="17" t="s">
        <v>78</v>
      </c>
      <c r="AU120" s="17" t="s">
        <v>105</v>
      </c>
      <c r="BK120" s="201">
        <f>BK121</f>
        <v>0</v>
      </c>
    </row>
    <row r="121" s="12" customFormat="1" ht="25.92" customHeight="1">
      <c r="A121" s="12"/>
      <c r="B121" s="202"/>
      <c r="C121" s="203"/>
      <c r="D121" s="204" t="s">
        <v>78</v>
      </c>
      <c r="E121" s="205" t="s">
        <v>95</v>
      </c>
      <c r="F121" s="205" t="s">
        <v>96</v>
      </c>
      <c r="G121" s="203"/>
      <c r="H121" s="203"/>
      <c r="I121" s="206"/>
      <c r="J121" s="207">
        <f>BK121</f>
        <v>0</v>
      </c>
      <c r="K121" s="203"/>
      <c r="L121" s="208"/>
      <c r="M121" s="209"/>
      <c r="N121" s="210"/>
      <c r="O121" s="210"/>
      <c r="P121" s="211">
        <f>P122+P125+P128</f>
        <v>0</v>
      </c>
      <c r="Q121" s="210"/>
      <c r="R121" s="211">
        <f>R122+R125+R128</f>
        <v>0</v>
      </c>
      <c r="S121" s="210"/>
      <c r="T121" s="212">
        <f>T122+T125+T128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13" t="s">
        <v>168</v>
      </c>
      <c r="AT121" s="214" t="s">
        <v>78</v>
      </c>
      <c r="AU121" s="214" t="s">
        <v>79</v>
      </c>
      <c r="AY121" s="213" t="s">
        <v>133</v>
      </c>
      <c r="BK121" s="215">
        <f>BK122+BK125+BK128</f>
        <v>0</v>
      </c>
    </row>
    <row r="122" s="12" customFormat="1" ht="22.8" customHeight="1">
      <c r="A122" s="12"/>
      <c r="B122" s="202"/>
      <c r="C122" s="203"/>
      <c r="D122" s="204" t="s">
        <v>78</v>
      </c>
      <c r="E122" s="216" t="s">
        <v>667</v>
      </c>
      <c r="F122" s="216" t="s">
        <v>668</v>
      </c>
      <c r="G122" s="203"/>
      <c r="H122" s="203"/>
      <c r="I122" s="206"/>
      <c r="J122" s="217">
        <f>BK122</f>
        <v>0</v>
      </c>
      <c r="K122" s="203"/>
      <c r="L122" s="208"/>
      <c r="M122" s="209"/>
      <c r="N122" s="210"/>
      <c r="O122" s="210"/>
      <c r="P122" s="211">
        <f>SUM(P123:P124)</f>
        <v>0</v>
      </c>
      <c r="Q122" s="210"/>
      <c r="R122" s="211">
        <f>SUM(R123:R124)</f>
        <v>0</v>
      </c>
      <c r="S122" s="210"/>
      <c r="T122" s="212">
        <f>SUM(T123:T124)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13" t="s">
        <v>168</v>
      </c>
      <c r="AT122" s="214" t="s">
        <v>78</v>
      </c>
      <c r="AU122" s="214" t="s">
        <v>21</v>
      </c>
      <c r="AY122" s="213" t="s">
        <v>133</v>
      </c>
      <c r="BK122" s="215">
        <f>SUM(BK123:BK124)</f>
        <v>0</v>
      </c>
    </row>
    <row r="123" s="2" customFormat="1" ht="16.5" customHeight="1">
      <c r="A123" s="38"/>
      <c r="B123" s="39"/>
      <c r="C123" s="218" t="s">
        <v>21</v>
      </c>
      <c r="D123" s="218" t="s">
        <v>136</v>
      </c>
      <c r="E123" s="219" t="s">
        <v>669</v>
      </c>
      <c r="F123" s="220" t="s">
        <v>668</v>
      </c>
      <c r="G123" s="221" t="s">
        <v>543</v>
      </c>
      <c r="H123" s="222">
        <v>1</v>
      </c>
      <c r="I123" s="223"/>
      <c r="J123" s="224">
        <f>ROUND(I123*H123,2)</f>
        <v>0</v>
      </c>
      <c r="K123" s="220" t="s">
        <v>140</v>
      </c>
      <c r="L123" s="44"/>
      <c r="M123" s="225" t="s">
        <v>1</v>
      </c>
      <c r="N123" s="226" t="s">
        <v>44</v>
      </c>
      <c r="O123" s="91"/>
      <c r="P123" s="227">
        <f>O123*H123</f>
        <v>0</v>
      </c>
      <c r="Q123" s="227">
        <v>0</v>
      </c>
      <c r="R123" s="227">
        <f>Q123*H123</f>
        <v>0</v>
      </c>
      <c r="S123" s="227">
        <v>0</v>
      </c>
      <c r="T123" s="228">
        <f>S123*H123</f>
        <v>0</v>
      </c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R123" s="229" t="s">
        <v>670</v>
      </c>
      <c r="AT123" s="229" t="s">
        <v>136</v>
      </c>
      <c r="AU123" s="229" t="s">
        <v>88</v>
      </c>
      <c r="AY123" s="17" t="s">
        <v>133</v>
      </c>
      <c r="BE123" s="230">
        <f>IF(N123="základní",J123,0)</f>
        <v>0</v>
      </c>
      <c r="BF123" s="230">
        <f>IF(N123="snížená",J123,0)</f>
        <v>0</v>
      </c>
      <c r="BG123" s="230">
        <f>IF(N123="zákl. přenesená",J123,0)</f>
        <v>0</v>
      </c>
      <c r="BH123" s="230">
        <f>IF(N123="sníž. přenesená",J123,0)</f>
        <v>0</v>
      </c>
      <c r="BI123" s="230">
        <f>IF(N123="nulová",J123,0)</f>
        <v>0</v>
      </c>
      <c r="BJ123" s="17" t="s">
        <v>21</v>
      </c>
      <c r="BK123" s="230">
        <f>ROUND(I123*H123,2)</f>
        <v>0</v>
      </c>
      <c r="BL123" s="17" t="s">
        <v>670</v>
      </c>
      <c r="BM123" s="229" t="s">
        <v>671</v>
      </c>
    </row>
    <row r="124" s="2" customFormat="1">
      <c r="A124" s="38"/>
      <c r="B124" s="39"/>
      <c r="C124" s="40"/>
      <c r="D124" s="231" t="s">
        <v>143</v>
      </c>
      <c r="E124" s="40"/>
      <c r="F124" s="232" t="s">
        <v>668</v>
      </c>
      <c r="G124" s="40"/>
      <c r="H124" s="40"/>
      <c r="I124" s="233"/>
      <c r="J124" s="40"/>
      <c r="K124" s="40"/>
      <c r="L124" s="44"/>
      <c r="M124" s="234"/>
      <c r="N124" s="235"/>
      <c r="O124" s="91"/>
      <c r="P124" s="91"/>
      <c r="Q124" s="91"/>
      <c r="R124" s="91"/>
      <c r="S124" s="91"/>
      <c r="T124" s="92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T124" s="17" t="s">
        <v>143</v>
      </c>
      <c r="AU124" s="17" t="s">
        <v>88</v>
      </c>
    </row>
    <row r="125" s="12" customFormat="1" ht="22.8" customHeight="1">
      <c r="A125" s="12"/>
      <c r="B125" s="202"/>
      <c r="C125" s="203"/>
      <c r="D125" s="204" t="s">
        <v>78</v>
      </c>
      <c r="E125" s="216" t="s">
        <v>672</v>
      </c>
      <c r="F125" s="216" t="s">
        <v>673</v>
      </c>
      <c r="G125" s="203"/>
      <c r="H125" s="203"/>
      <c r="I125" s="206"/>
      <c r="J125" s="217">
        <f>BK125</f>
        <v>0</v>
      </c>
      <c r="K125" s="203"/>
      <c r="L125" s="208"/>
      <c r="M125" s="209"/>
      <c r="N125" s="210"/>
      <c r="O125" s="210"/>
      <c r="P125" s="211">
        <f>SUM(P126:P127)</f>
        <v>0</v>
      </c>
      <c r="Q125" s="210"/>
      <c r="R125" s="211">
        <f>SUM(R126:R127)</f>
        <v>0</v>
      </c>
      <c r="S125" s="210"/>
      <c r="T125" s="212">
        <f>SUM(T126:T127)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13" t="s">
        <v>168</v>
      </c>
      <c r="AT125" s="214" t="s">
        <v>78</v>
      </c>
      <c r="AU125" s="214" t="s">
        <v>21</v>
      </c>
      <c r="AY125" s="213" t="s">
        <v>133</v>
      </c>
      <c r="BK125" s="215">
        <f>SUM(BK126:BK127)</f>
        <v>0</v>
      </c>
    </row>
    <row r="126" s="2" customFormat="1" ht="24.15" customHeight="1">
      <c r="A126" s="38"/>
      <c r="B126" s="39"/>
      <c r="C126" s="218" t="s">
        <v>88</v>
      </c>
      <c r="D126" s="218" t="s">
        <v>136</v>
      </c>
      <c r="E126" s="219" t="s">
        <v>674</v>
      </c>
      <c r="F126" s="220" t="s">
        <v>675</v>
      </c>
      <c r="G126" s="221" t="s">
        <v>676</v>
      </c>
      <c r="H126" s="222">
        <v>1</v>
      </c>
      <c r="I126" s="223"/>
      <c r="J126" s="224">
        <f>ROUND(I126*H126,2)</f>
        <v>0</v>
      </c>
      <c r="K126" s="220" t="s">
        <v>140</v>
      </c>
      <c r="L126" s="44"/>
      <c r="M126" s="225" t="s">
        <v>1</v>
      </c>
      <c r="N126" s="226" t="s">
        <v>44</v>
      </c>
      <c r="O126" s="91"/>
      <c r="P126" s="227">
        <f>O126*H126</f>
        <v>0</v>
      </c>
      <c r="Q126" s="227">
        <v>0</v>
      </c>
      <c r="R126" s="227">
        <f>Q126*H126</f>
        <v>0</v>
      </c>
      <c r="S126" s="227">
        <v>0</v>
      </c>
      <c r="T126" s="228">
        <f>S126*H126</f>
        <v>0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R126" s="229" t="s">
        <v>670</v>
      </c>
      <c r="AT126" s="229" t="s">
        <v>136</v>
      </c>
      <c r="AU126" s="229" t="s">
        <v>88</v>
      </c>
      <c r="AY126" s="17" t="s">
        <v>133</v>
      </c>
      <c r="BE126" s="230">
        <f>IF(N126="základní",J126,0)</f>
        <v>0</v>
      </c>
      <c r="BF126" s="230">
        <f>IF(N126="snížená",J126,0)</f>
        <v>0</v>
      </c>
      <c r="BG126" s="230">
        <f>IF(N126="zákl. přenesená",J126,0)</f>
        <v>0</v>
      </c>
      <c r="BH126" s="230">
        <f>IF(N126="sníž. přenesená",J126,0)</f>
        <v>0</v>
      </c>
      <c r="BI126" s="230">
        <f>IF(N126="nulová",J126,0)</f>
        <v>0</v>
      </c>
      <c r="BJ126" s="17" t="s">
        <v>21</v>
      </c>
      <c r="BK126" s="230">
        <f>ROUND(I126*H126,2)</f>
        <v>0</v>
      </c>
      <c r="BL126" s="17" t="s">
        <v>670</v>
      </c>
      <c r="BM126" s="229" t="s">
        <v>677</v>
      </c>
    </row>
    <row r="127" s="2" customFormat="1">
      <c r="A127" s="38"/>
      <c r="B127" s="39"/>
      <c r="C127" s="40"/>
      <c r="D127" s="231" t="s">
        <v>143</v>
      </c>
      <c r="E127" s="40"/>
      <c r="F127" s="232" t="s">
        <v>675</v>
      </c>
      <c r="G127" s="40"/>
      <c r="H127" s="40"/>
      <c r="I127" s="233"/>
      <c r="J127" s="40"/>
      <c r="K127" s="40"/>
      <c r="L127" s="44"/>
      <c r="M127" s="234"/>
      <c r="N127" s="235"/>
      <c r="O127" s="91"/>
      <c r="P127" s="91"/>
      <c r="Q127" s="91"/>
      <c r="R127" s="91"/>
      <c r="S127" s="91"/>
      <c r="T127" s="92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T127" s="17" t="s">
        <v>143</v>
      </c>
      <c r="AU127" s="17" t="s">
        <v>88</v>
      </c>
    </row>
    <row r="128" s="12" customFormat="1" ht="22.8" customHeight="1">
      <c r="A128" s="12"/>
      <c r="B128" s="202"/>
      <c r="C128" s="203"/>
      <c r="D128" s="204" t="s">
        <v>78</v>
      </c>
      <c r="E128" s="216" t="s">
        <v>623</v>
      </c>
      <c r="F128" s="216" t="s">
        <v>624</v>
      </c>
      <c r="G128" s="203"/>
      <c r="H128" s="203"/>
      <c r="I128" s="206"/>
      <c r="J128" s="217">
        <f>BK128</f>
        <v>0</v>
      </c>
      <c r="K128" s="203"/>
      <c r="L128" s="208"/>
      <c r="M128" s="209"/>
      <c r="N128" s="210"/>
      <c r="O128" s="210"/>
      <c r="P128" s="211">
        <f>SUM(P129:P130)</f>
        <v>0</v>
      </c>
      <c r="Q128" s="210"/>
      <c r="R128" s="211">
        <f>SUM(R129:R130)</f>
        <v>0</v>
      </c>
      <c r="S128" s="210"/>
      <c r="T128" s="212">
        <f>SUM(T129:T130)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13" t="s">
        <v>168</v>
      </c>
      <c r="AT128" s="214" t="s">
        <v>78</v>
      </c>
      <c r="AU128" s="214" t="s">
        <v>21</v>
      </c>
      <c r="AY128" s="213" t="s">
        <v>133</v>
      </c>
      <c r="BK128" s="215">
        <f>SUM(BK129:BK130)</f>
        <v>0</v>
      </c>
    </row>
    <row r="129" s="2" customFormat="1" ht="16.5" customHeight="1">
      <c r="A129" s="38"/>
      <c r="B129" s="39"/>
      <c r="C129" s="218" t="s">
        <v>152</v>
      </c>
      <c r="D129" s="218" t="s">
        <v>136</v>
      </c>
      <c r="E129" s="219" t="s">
        <v>678</v>
      </c>
      <c r="F129" s="220" t="s">
        <v>624</v>
      </c>
      <c r="G129" s="221" t="s">
        <v>543</v>
      </c>
      <c r="H129" s="222">
        <v>1</v>
      </c>
      <c r="I129" s="223"/>
      <c r="J129" s="224">
        <f>ROUND(I129*H129,2)</f>
        <v>0</v>
      </c>
      <c r="K129" s="220" t="s">
        <v>140</v>
      </c>
      <c r="L129" s="44"/>
      <c r="M129" s="225" t="s">
        <v>1</v>
      </c>
      <c r="N129" s="226" t="s">
        <v>44</v>
      </c>
      <c r="O129" s="91"/>
      <c r="P129" s="227">
        <f>O129*H129</f>
        <v>0</v>
      </c>
      <c r="Q129" s="227">
        <v>0</v>
      </c>
      <c r="R129" s="227">
        <f>Q129*H129</f>
        <v>0</v>
      </c>
      <c r="S129" s="227">
        <v>0</v>
      </c>
      <c r="T129" s="228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29" t="s">
        <v>670</v>
      </c>
      <c r="AT129" s="229" t="s">
        <v>136</v>
      </c>
      <c r="AU129" s="229" t="s">
        <v>88</v>
      </c>
      <c r="AY129" s="17" t="s">
        <v>133</v>
      </c>
      <c r="BE129" s="230">
        <f>IF(N129="základní",J129,0)</f>
        <v>0</v>
      </c>
      <c r="BF129" s="230">
        <f>IF(N129="snížená",J129,0)</f>
        <v>0</v>
      </c>
      <c r="BG129" s="230">
        <f>IF(N129="zákl. přenesená",J129,0)</f>
        <v>0</v>
      </c>
      <c r="BH129" s="230">
        <f>IF(N129="sníž. přenesená",J129,0)</f>
        <v>0</v>
      </c>
      <c r="BI129" s="230">
        <f>IF(N129="nulová",J129,0)</f>
        <v>0</v>
      </c>
      <c r="BJ129" s="17" t="s">
        <v>21</v>
      </c>
      <c r="BK129" s="230">
        <f>ROUND(I129*H129,2)</f>
        <v>0</v>
      </c>
      <c r="BL129" s="17" t="s">
        <v>670</v>
      </c>
      <c r="BM129" s="229" t="s">
        <v>679</v>
      </c>
    </row>
    <row r="130" s="2" customFormat="1">
      <c r="A130" s="38"/>
      <c r="B130" s="39"/>
      <c r="C130" s="40"/>
      <c r="D130" s="231" t="s">
        <v>143</v>
      </c>
      <c r="E130" s="40"/>
      <c r="F130" s="232" t="s">
        <v>624</v>
      </c>
      <c r="G130" s="40"/>
      <c r="H130" s="40"/>
      <c r="I130" s="233"/>
      <c r="J130" s="40"/>
      <c r="K130" s="40"/>
      <c r="L130" s="44"/>
      <c r="M130" s="279"/>
      <c r="N130" s="280"/>
      <c r="O130" s="281"/>
      <c r="P130" s="281"/>
      <c r="Q130" s="281"/>
      <c r="R130" s="281"/>
      <c r="S130" s="281"/>
      <c r="T130" s="282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T130" s="17" t="s">
        <v>143</v>
      </c>
      <c r="AU130" s="17" t="s">
        <v>88</v>
      </c>
    </row>
    <row r="131" s="2" customFormat="1" ht="6.96" customHeight="1">
      <c r="A131" s="38"/>
      <c r="B131" s="66"/>
      <c r="C131" s="67"/>
      <c r="D131" s="67"/>
      <c r="E131" s="67"/>
      <c r="F131" s="67"/>
      <c r="G131" s="67"/>
      <c r="H131" s="67"/>
      <c r="I131" s="67"/>
      <c r="J131" s="67"/>
      <c r="K131" s="67"/>
      <c r="L131" s="44"/>
      <c r="M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</row>
  </sheetData>
  <sheetProtection sheet="1" autoFilter="0" formatColumns="0" formatRows="0" objects="1" scenarios="1" spinCount="100000" saltValue="qRGJNxpK0LZsN8gdCOHHRDGTrJfaqmDBzPjBzB8BeG8oDWHx+j63u134XALeGdy8U9juGXAPEG/0DN1FpGoNwg==" hashValue="2NmeZ4EsJr2MDlHcUDBTwbhBCyjU6XxpCErxUDFJ8lBEVDwTdEW/CnvEUGI0K8PVoAeTnddrjVKAOKYb0LI4Xw==" algorithmName="SHA-512" password="CC35"/>
  <autoFilter ref="C119:K130"/>
  <mergeCells count="9">
    <mergeCell ref="E7:H7"/>
    <mergeCell ref="E9:H9"/>
    <mergeCell ref="E18:H18"/>
    <mergeCell ref="E27:H27"/>
    <mergeCell ref="E85:H85"/>
    <mergeCell ref="E87:H87"/>
    <mergeCell ref="E110:H110"/>
    <mergeCell ref="E112:H11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ASUS\Alena</dc:creator>
  <cp:lastModifiedBy>ASUS\Alena</cp:lastModifiedBy>
  <dcterms:created xsi:type="dcterms:W3CDTF">2023-05-11T20:39:03Z</dcterms:created>
  <dcterms:modified xsi:type="dcterms:W3CDTF">2023-05-11T20:39:12Z</dcterms:modified>
</cp:coreProperties>
</file>